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Лист2!$A$10:$I$187</definedName>
    <definedName name="_xlnm.Print_Area" localSheetId="1">Лист2!$A$1:$J$187</definedName>
  </definedNames>
  <calcPr calcId="145621"/>
</workbook>
</file>

<file path=xl/calcChain.xml><?xml version="1.0" encoding="utf-8"?>
<calcChain xmlns="http://schemas.openxmlformats.org/spreadsheetml/2006/main">
  <c r="H131" i="2" l="1"/>
  <c r="H31" i="2"/>
  <c r="H86" i="2"/>
  <c r="H81" i="2"/>
  <c r="H76" i="2"/>
  <c r="H126" i="2"/>
  <c r="H136" i="2"/>
  <c r="H146" i="2" l="1"/>
  <c r="H150" i="2"/>
  <c r="G143" i="2" l="1"/>
  <c r="I143" i="2"/>
  <c r="J143" i="2"/>
  <c r="H143" i="2"/>
  <c r="F146" i="2"/>
  <c r="F143" i="2" s="1"/>
  <c r="G88" i="2"/>
  <c r="I88" i="2"/>
  <c r="J88" i="2"/>
  <c r="H88" i="2"/>
  <c r="F91" i="2"/>
  <c r="F88" i="2" s="1"/>
  <c r="F86" i="2"/>
  <c r="G171" i="2" l="1"/>
  <c r="G14" i="2" l="1"/>
  <c r="H14" i="2"/>
  <c r="I14" i="2"/>
  <c r="J14" i="2"/>
  <c r="G15" i="2"/>
  <c r="H15" i="2"/>
  <c r="I15" i="2"/>
  <c r="J15" i="2"/>
  <c r="G16" i="2"/>
  <c r="H16" i="2"/>
  <c r="I16" i="2"/>
  <c r="J16" i="2"/>
  <c r="G17" i="2"/>
  <c r="H17" i="2"/>
  <c r="I17" i="2"/>
  <c r="J17" i="2"/>
  <c r="G149" i="2"/>
  <c r="H149" i="2"/>
  <c r="I149" i="2"/>
  <c r="J149" i="2"/>
  <c r="G150" i="2"/>
  <c r="I150" i="2"/>
  <c r="J150" i="2"/>
  <c r="G151" i="2"/>
  <c r="H151" i="2"/>
  <c r="I151" i="2"/>
  <c r="J151" i="2"/>
  <c r="G152" i="2"/>
  <c r="H152" i="2"/>
  <c r="I152" i="2"/>
  <c r="J152" i="2"/>
  <c r="G97" i="2"/>
  <c r="G95" i="2"/>
  <c r="G94" i="2"/>
  <c r="H83" i="2"/>
  <c r="I83" i="2"/>
  <c r="J83" i="2"/>
  <c r="H78" i="2"/>
  <c r="I78" i="2"/>
  <c r="J78" i="2"/>
  <c r="J73" i="2"/>
  <c r="I73" i="2"/>
  <c r="H73" i="2"/>
  <c r="H68" i="2"/>
  <c r="I68" i="2"/>
  <c r="J68" i="2"/>
  <c r="H67" i="2"/>
  <c r="I67" i="2"/>
  <c r="J67" i="2"/>
  <c r="H66" i="2"/>
  <c r="I66" i="2"/>
  <c r="J66" i="2"/>
  <c r="H65" i="2"/>
  <c r="I65" i="2"/>
  <c r="J65" i="2"/>
  <c r="H64" i="2"/>
  <c r="I64" i="2"/>
  <c r="J64" i="2"/>
  <c r="H58" i="2"/>
  <c r="H53" i="2" s="1"/>
  <c r="I58" i="2"/>
  <c r="I53" i="2" s="1"/>
  <c r="J58" i="2"/>
  <c r="J53" i="2" s="1"/>
  <c r="H57" i="2"/>
  <c r="I57" i="2"/>
  <c r="J57" i="2"/>
  <c r="H56" i="2"/>
  <c r="I56" i="2"/>
  <c r="J56" i="2"/>
  <c r="H55" i="2"/>
  <c r="I55" i="2"/>
  <c r="J55" i="2"/>
  <c r="H54" i="2"/>
  <c r="I54" i="2"/>
  <c r="J54" i="2"/>
  <c r="J63" i="2" l="1"/>
  <c r="H63" i="2"/>
  <c r="I63" i="2"/>
  <c r="F182" i="2" l="1"/>
  <c r="F181" i="2"/>
  <c r="F180" i="2"/>
  <c r="F179" i="2"/>
  <c r="F177" i="2"/>
  <c r="F176" i="2"/>
  <c r="F175" i="2"/>
  <c r="F174" i="2"/>
  <c r="F172" i="2"/>
  <c r="F171" i="2"/>
  <c r="F170" i="2"/>
  <c r="F169" i="2"/>
  <c r="F167" i="2"/>
  <c r="F166" i="2"/>
  <c r="F165" i="2"/>
  <c r="F164" i="2"/>
  <c r="F162" i="2"/>
  <c r="F161" i="2"/>
  <c r="F160" i="2"/>
  <c r="F159" i="2"/>
  <c r="F157" i="2"/>
  <c r="F142" i="2"/>
  <c r="F141" i="2"/>
  <c r="F140" i="2"/>
  <c r="F139" i="2"/>
  <c r="F137" i="2"/>
  <c r="F136" i="2"/>
  <c r="F135" i="2"/>
  <c r="F134" i="2"/>
  <c r="F132" i="2"/>
  <c r="F131" i="2"/>
  <c r="F130" i="2"/>
  <c r="F129" i="2"/>
  <c r="F127" i="2"/>
  <c r="F126" i="2"/>
  <c r="F125" i="2"/>
  <c r="F124" i="2"/>
  <c r="F122" i="2"/>
  <c r="F121" i="2"/>
  <c r="F120" i="2"/>
  <c r="F119" i="2"/>
  <c r="F117" i="2"/>
  <c r="F116" i="2"/>
  <c r="F115" i="2"/>
  <c r="F114" i="2"/>
  <c r="F112" i="2"/>
  <c r="F111" i="2"/>
  <c r="F110" i="2"/>
  <c r="F109" i="2"/>
  <c r="F107" i="2"/>
  <c r="F106" i="2"/>
  <c r="F105" i="2"/>
  <c r="F104" i="2"/>
  <c r="F102" i="2"/>
  <c r="F100" i="2"/>
  <c r="F99" i="2"/>
  <c r="F87" i="2"/>
  <c r="F85" i="2"/>
  <c r="F84" i="2"/>
  <c r="F82" i="2"/>
  <c r="F81" i="2"/>
  <c r="F80" i="2"/>
  <c r="F79" i="2"/>
  <c r="F77" i="2"/>
  <c r="F76" i="2"/>
  <c r="F75" i="2"/>
  <c r="F74" i="2"/>
  <c r="F72" i="2"/>
  <c r="F71" i="2"/>
  <c r="F70" i="2"/>
  <c r="F69" i="2"/>
  <c r="F62" i="2"/>
  <c r="F61" i="2"/>
  <c r="F60" i="2"/>
  <c r="F59" i="2"/>
  <c r="F52" i="2"/>
  <c r="F51" i="2"/>
  <c r="F50" i="2"/>
  <c r="F49" i="2"/>
  <c r="F47" i="2"/>
  <c r="F46" i="2"/>
  <c r="F45" i="2"/>
  <c r="F44" i="2"/>
  <c r="F42" i="2"/>
  <c r="F41" i="2"/>
  <c r="F40" i="2"/>
  <c r="F39" i="2"/>
  <c r="F37" i="2"/>
  <c r="F36" i="2"/>
  <c r="F35" i="2"/>
  <c r="F34" i="2"/>
  <c r="F32" i="2" l="1"/>
  <c r="F31" i="2"/>
  <c r="F30" i="2"/>
  <c r="F29" i="2"/>
  <c r="F27" i="2"/>
  <c r="F26" i="2"/>
  <c r="F25" i="2"/>
  <c r="F24" i="2"/>
  <c r="F22" i="2"/>
  <c r="F21" i="2"/>
  <c r="F20" i="2"/>
  <c r="F19" i="2"/>
  <c r="F156" i="2" l="1"/>
  <c r="F155" i="2"/>
  <c r="F154" i="2"/>
  <c r="F149" i="2" l="1"/>
  <c r="J178" i="2"/>
  <c r="I178" i="2"/>
  <c r="H178" i="2"/>
  <c r="G178" i="2"/>
  <c r="F178" i="2" l="1"/>
  <c r="H96" i="2"/>
  <c r="H186" i="2" s="1"/>
  <c r="H95" i="2"/>
  <c r="H94" i="2"/>
  <c r="J138" i="2"/>
  <c r="I138" i="2"/>
  <c r="H138" i="2"/>
  <c r="G138" i="2"/>
  <c r="F138" i="2" l="1"/>
  <c r="I96" i="2"/>
  <c r="I186" i="2" s="1"/>
  <c r="J96" i="2"/>
  <c r="J186" i="2" s="1"/>
  <c r="J173" i="2" l="1"/>
  <c r="J168" i="2"/>
  <c r="J163" i="2"/>
  <c r="J158" i="2"/>
  <c r="J153" i="2"/>
  <c r="J133" i="2"/>
  <c r="J128" i="2"/>
  <c r="J123" i="2"/>
  <c r="J118" i="2"/>
  <c r="J113" i="2"/>
  <c r="J108" i="2"/>
  <c r="J103" i="2"/>
  <c r="J98" i="2"/>
  <c r="J97" i="2"/>
  <c r="J95" i="2"/>
  <c r="J94" i="2"/>
  <c r="J48" i="2"/>
  <c r="J43" i="2"/>
  <c r="J38" i="2"/>
  <c r="J33" i="2"/>
  <c r="J28" i="2"/>
  <c r="J23" i="2"/>
  <c r="J18" i="2"/>
  <c r="J13" i="2" l="1"/>
  <c r="J93" i="2"/>
  <c r="J148" i="2"/>
  <c r="J184" i="2"/>
  <c r="J185" i="2"/>
  <c r="J187" i="2"/>
  <c r="G118" i="2"/>
  <c r="J183" i="2" l="1"/>
  <c r="I118" i="2"/>
  <c r="H118" i="2"/>
  <c r="F118" i="2" l="1"/>
  <c r="F16" i="2"/>
  <c r="I23" i="2" l="1"/>
  <c r="H23" i="2"/>
  <c r="G23" i="2"/>
  <c r="F23" i="2" l="1"/>
  <c r="G101" i="2"/>
  <c r="F101" i="2" l="1"/>
  <c r="G96" i="2"/>
  <c r="F96" i="2" s="1"/>
  <c r="F151" i="2"/>
  <c r="G66" i="2"/>
  <c r="F66" i="2" s="1"/>
  <c r="I163" i="2" l="1"/>
  <c r="H163" i="2"/>
  <c r="G163" i="2"/>
  <c r="I113" i="2"/>
  <c r="H113" i="2"/>
  <c r="G113" i="2"/>
  <c r="I108" i="2"/>
  <c r="H108" i="2"/>
  <c r="G108" i="2"/>
  <c r="I103" i="2"/>
  <c r="H103" i="2"/>
  <c r="G103" i="2"/>
  <c r="I98" i="2"/>
  <c r="H98" i="2"/>
  <c r="G98" i="2"/>
  <c r="G68" i="2"/>
  <c r="F98" i="2" l="1"/>
  <c r="F108" i="2"/>
  <c r="F163" i="2"/>
  <c r="F68" i="2"/>
  <c r="F103" i="2"/>
  <c r="F113" i="2"/>
  <c r="I18" i="2"/>
  <c r="H18" i="2"/>
  <c r="G18" i="2"/>
  <c r="F18" i="2" l="1"/>
  <c r="F150" i="2"/>
  <c r="I158" i="2"/>
  <c r="H158" i="2"/>
  <c r="G158" i="2"/>
  <c r="G168" i="2"/>
  <c r="F152" i="2" l="1"/>
  <c r="F158" i="2"/>
  <c r="I123" i="2"/>
  <c r="I97" i="2"/>
  <c r="I95" i="2"/>
  <c r="F95" i="2" s="1"/>
  <c r="I94" i="2"/>
  <c r="F94" i="2" s="1"/>
  <c r="H97" i="2"/>
  <c r="F97" i="2" l="1"/>
  <c r="G54" i="2"/>
  <c r="G55" i="2"/>
  <c r="G56" i="2"/>
  <c r="G186" i="2" s="1"/>
  <c r="G57" i="2"/>
  <c r="G58" i="2"/>
  <c r="F58" i="2" l="1"/>
  <c r="F56" i="2"/>
  <c r="F186" i="2" s="1"/>
  <c r="F54" i="2"/>
  <c r="F57" i="2"/>
  <c r="F55" i="2"/>
  <c r="G53" i="2"/>
  <c r="F53" i="2" s="1"/>
  <c r="F17" i="2"/>
  <c r="F15" i="2"/>
  <c r="F14" i="2"/>
  <c r="G28" i="2" l="1"/>
  <c r="G64" i="2"/>
  <c r="H184" i="2"/>
  <c r="G65" i="2"/>
  <c r="F65" i="2" s="1"/>
  <c r="H185" i="2"/>
  <c r="G67" i="2"/>
  <c r="G73" i="2"/>
  <c r="F73" i="2" s="1"/>
  <c r="G78" i="2"/>
  <c r="G83" i="2"/>
  <c r="F83" i="2" s="1"/>
  <c r="G153" i="2"/>
  <c r="H153" i="2"/>
  <c r="I153" i="2"/>
  <c r="I173" i="2"/>
  <c r="H173" i="2"/>
  <c r="G173" i="2"/>
  <c r="I168" i="2"/>
  <c r="H168" i="2"/>
  <c r="I133" i="2"/>
  <c r="H133" i="2"/>
  <c r="G133" i="2"/>
  <c r="I128" i="2"/>
  <c r="H128" i="2"/>
  <c r="G128" i="2"/>
  <c r="H123" i="2"/>
  <c r="G123" i="2"/>
  <c r="I48" i="2"/>
  <c r="H48" i="2"/>
  <c r="G48" i="2"/>
  <c r="I43" i="2"/>
  <c r="H43" i="2"/>
  <c r="G43" i="2"/>
  <c r="I38" i="2"/>
  <c r="H38" i="2"/>
  <c r="G38" i="2"/>
  <c r="G33" i="2"/>
  <c r="H33" i="2"/>
  <c r="I33" i="2"/>
  <c r="I28" i="2"/>
  <c r="F168" i="2" l="1"/>
  <c r="I93" i="2"/>
  <c r="F128" i="2"/>
  <c r="F173" i="2"/>
  <c r="I13" i="2"/>
  <c r="F38" i="2"/>
  <c r="F48" i="2"/>
  <c r="H93" i="2"/>
  <c r="I148" i="2"/>
  <c r="G148" i="2"/>
  <c r="F123" i="2"/>
  <c r="G93" i="2"/>
  <c r="H148" i="2"/>
  <c r="F78" i="2"/>
  <c r="F67" i="2"/>
  <c r="G184" i="2"/>
  <c r="F64" i="2"/>
  <c r="F33" i="2"/>
  <c r="F43" i="2"/>
  <c r="F133" i="2"/>
  <c r="F153" i="2"/>
  <c r="G13" i="2"/>
  <c r="G63" i="2"/>
  <c r="G187" i="2"/>
  <c r="G185" i="2"/>
  <c r="I187" i="2"/>
  <c r="I184" i="2"/>
  <c r="I185" i="2"/>
  <c r="H187" i="2"/>
  <c r="H28" i="2"/>
  <c r="H13" i="2" s="1"/>
  <c r="I183" i="2" l="1"/>
  <c r="G183" i="2"/>
  <c r="H183" i="2"/>
  <c r="F93" i="2"/>
  <c r="F184" i="2"/>
  <c r="F187" i="2"/>
  <c r="F63" i="2"/>
  <c r="F13" i="2"/>
  <c r="F28" i="2"/>
  <c r="F148" i="2"/>
  <c r="F185" i="2"/>
  <c r="F183" i="2" l="1"/>
</calcChain>
</file>

<file path=xl/sharedStrings.xml><?xml version="1.0" encoding="utf-8"?>
<sst xmlns="http://schemas.openxmlformats.org/spreadsheetml/2006/main" count="367" uniqueCount="160">
  <si>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</si>
  <si>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</si>
  <si>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</si>
  <si>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</si>
  <si>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</si>
  <si>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</si>
  <si>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</si>
  <si>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</si>
  <si>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</si>
  <si>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</si>
  <si>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</si>
  <si>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</si>
  <si>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</si>
  <si>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</si>
  <si>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</si>
  <si>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</si>
  <si>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</si>
  <si>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</si>
  <si>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</si>
  <si>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</si>
  <si>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</si>
  <si>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</si>
  <si>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</si>
  <si>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</si>
  <si>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</si>
  <si>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</si>
  <si>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</si>
  <si>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</si>
  <si>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</si>
  <si>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</si>
  <si>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</si>
  <si>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</si>
  <si>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</si>
  <si>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</si>
  <si>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</si>
  <si>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</si>
  <si>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</si>
  <si>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</si>
  <si>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</si>
  <si>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</si>
  <si>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</si>
  <si>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</si>
  <si>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</si>
  <si>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</si>
  <si>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</si>
  <si>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</si>
  <si>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</si>
  <si>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</si>
  <si>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</si>
  <si>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</si>
  <si>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</si>
  <si>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</si>
  <si>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</si>
  <si>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</si>
  <si>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</si>
  <si>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</si>
  <si>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</si>
  <si>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</si>
  <si>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</si>
  <si>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</si>
  <si>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</si>
  <si>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</si>
  <si>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</si>
  <si>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</si>
  <si>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</si>
  <si>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</si>
  <si>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</si>
  <si>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</si>
  <si>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</si>
  <si>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</si>
  <si>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</si>
  <si>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</si>
  <si>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</si>
  <si>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</si>
  <si>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</si>
  <si>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</si>
  <si>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</si>
  <si>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</si>
  <si>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</si>
  <si>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</si>
  <si>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</si>
  <si>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</si>
  <si>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</si>
  <si>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</si>
  <si>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</si>
  <si>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</si>
  <si>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</si>
  <si>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</si>
  <si>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</si>
  <si>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</si>
  <si>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</si>
  <si>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</si>
  <si>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</si>
  <si>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</si>
  <si>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</si>
  <si>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</si>
  <si>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</si>
  <si>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</si>
  <si>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</si>
  <si>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</si>
  <si>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</si>
  <si>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</si>
  <si>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</si>
  <si>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</si>
  <si>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</si>
  <si>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</si>
  <si>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</si>
  <si>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</si>
  <si>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</si>
  <si>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</si>
  <si>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</si>
  <si>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</si>
  <si>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</si>
  <si>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</si>
  <si>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</si>
  <si>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</si>
  <si>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</si>
  <si>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</si>
  <si>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</si>
  <si>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</si>
  <si>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</si>
  <si>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 xml:space="preserve">2021-2024 </t>
  </si>
  <si>
    <t xml:space="preserve">2021 - 2024 </t>
  </si>
  <si>
    <t xml:space="preserve"> 2021-2024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</si>
  <si>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</si>
  <si>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</si>
  <si>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</si>
  <si>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</si>
  <si>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</si>
  <si>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</si>
  <si>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</si>
  <si>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</si>
  <si>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</si>
  <si>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</si>
  <si>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</si>
  <si>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</si>
  <si>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</si>
  <si>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</si>
  <si>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</si>
  <si>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</si>
  <si>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</si>
  <si>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</si>
  <si>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</si>
  <si>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</si>
  <si>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</si>
  <si>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</si>
  <si>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</si>
  <si>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</si>
  <si>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</si>
  <si>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</si>
  <si>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</si>
  <si>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</si>
  <si>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>Приложение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</si>
  <si>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</si>
  <si>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                                                                                                                                                             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</si>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</sst>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165" fontId="8" fillId="0" borderId="0" xfId="0" applyNumberFormat="1" applyFont="1" applyBorder="1"/>
    <xf numFmtId="0" fontId="8" fillId="6" borderId="0" xfId="0" applyFont="1" applyFill="1" applyBorder="1"/>
    <xf numFmtId="0" fontId="8" fillId="0" borderId="0" xfId="0" applyFont="1"/>
    <xf numFmtId="0" fontId="8" fillId="0" borderId="11" xfId="0" applyFont="1" applyBorder="1"/>
    <xf numFmtId="165" fontId="8" fillId="0" borderId="11" xfId="0" applyNumberFormat="1" applyFont="1" applyBorder="1"/>
    <xf numFmtId="165" fontId="8" fillId="6" borderId="0" xfId="0" applyNumberFormat="1" applyFont="1" applyFill="1" applyBorder="1"/>
    <xf numFmtId="165" fontId="8" fillId="6" borderId="3" xfId="0" applyNumberFormat="1" applyFont="1" applyFill="1" applyBorder="1"/>
    <xf numFmtId="165" fontId="8" fillId="6" borderId="1" xfId="0" applyNumberFormat="1" applyFont="1" applyFill="1" applyBorder="1"/>
    <xf numFmtId="165" fontId="8" fillId="6" borderId="4" xfId="0" applyNumberFormat="1" applyFont="1" applyFill="1" applyBorder="1"/>
    <xf numFmtId="165" fontId="8" fillId="0" borderId="3" xfId="0" applyNumberFormat="1" applyFont="1" applyBorder="1"/>
    <xf numFmtId="165" fontId="8" fillId="0" borderId="1" xfId="0" applyNumberFormat="1" applyFont="1" applyBorder="1"/>
    <xf numFmtId="0" fontId="8" fillId="6" borderId="6" xfId="0" applyFont="1" applyFill="1" applyBorder="1"/>
    <xf numFmtId="0" fontId="8" fillId="6" borderId="2" xfId="0" applyFont="1" applyFill="1" applyBorder="1"/>
    <xf numFmtId="0" fontId="8" fillId="6" borderId="5" xfId="0" applyFont="1" applyFill="1" applyBorder="1"/>
    <xf numFmtId="0" fontId="8" fillId="0" borderId="6" xfId="0" applyFont="1" applyBorder="1"/>
    <xf numFmtId="0" fontId="8" fillId="0" borderId="2" xfId="0" applyFont="1" applyBorder="1"/>
    <xf numFmtId="0" fontId="4" fillId="0" borderId="1" xfId="0" applyFont="1" applyBorder="1" applyAlignment="1">
      <alignment horizontal="center" vertical="center"/>
    </xf>
    <xf numFmtId="0" fontId="8" fillId="6" borderId="3" xfId="0" applyFont="1" applyFill="1" applyBorder="1"/>
    <xf numFmtId="0" fontId="8" fillId="6" borderId="1" xfId="0" applyFont="1" applyFill="1" applyBorder="1"/>
    <xf numFmtId="0" fontId="8" fillId="6" borderId="4" xfId="0" applyFont="1" applyFill="1" applyBorder="1"/>
    <xf numFmtId="0" fontId="8" fillId="0" borderId="3" xfId="0" applyFont="1" applyBorder="1"/>
    <xf numFmtId="0" fontId="8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165" fontId="8" fillId="6" borderId="10" xfId="0" applyNumberFormat="1" applyFont="1" applyFill="1" applyBorder="1"/>
    <xf numFmtId="0" fontId="8" fillId="6" borderId="9" xfId="0" applyFont="1" applyFill="1" applyBorder="1"/>
    <xf numFmtId="165" fontId="8" fillId="6" borderId="7" xfId="0" applyNumberFormat="1" applyFont="1" applyFill="1" applyBorder="1"/>
    <xf numFmtId="0" fontId="8" fillId="6" borderId="8" xfId="0" applyFont="1" applyFill="1" applyBorder="1"/>
    <xf numFmtId="0" fontId="8" fillId="6" borderId="0" xfId="0" applyFont="1" applyFill="1"/>
    <xf numFmtId="165" fontId="8" fillId="6" borderId="0" xfId="0" applyNumberFormat="1" applyFont="1" applyFill="1"/>
    <xf numFmtId="0" fontId="8" fillId="0" borderId="8" xfId="0" applyFont="1" applyBorder="1"/>
    <xf numFmtId="165" fontId="8" fillId="4" borderId="0" xfId="0" applyNumberFormat="1" applyFont="1" applyFill="1"/>
    <xf numFmtId="165" fontId="8" fillId="0" borderId="7" xfId="0" applyNumberFormat="1" applyFont="1" applyBorder="1"/>
    <xf numFmtId="0" fontId="10" fillId="0" borderId="2" xfId="0" applyFont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3" fillId="0" borderId="2" xfId="1" applyNumberFormat="1" applyFont="1" applyBorder="1" applyAlignment="1">
      <alignment horizontal="center" vertical="center" wrapText="1"/>
    </xf>
    <xf numFmtId="0" fontId="14" fillId="6" borderId="0" xfId="0" applyFont="1" applyFill="1" applyBorder="1"/>
    <xf numFmtId="0" fontId="14" fillId="6" borderId="6" xfId="0" applyFont="1" applyFill="1" applyBorder="1"/>
    <xf numFmtId="0" fontId="14" fillId="6" borderId="2" xfId="0" applyFont="1" applyFill="1" applyBorder="1"/>
    <xf numFmtId="0" fontId="14" fillId="6" borderId="5" xfId="0" applyFont="1" applyFill="1" applyBorder="1"/>
    <xf numFmtId="0" fontId="14" fillId="0" borderId="6" xfId="0" applyFont="1" applyBorder="1"/>
    <xf numFmtId="0" fontId="14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5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5" borderId="2" xfId="0" applyFont="1" applyFill="1" applyBorder="1" applyAlignment="1">
      <alignment horizontal="left" vertical="top" wrapText="1"/>
    </xf>
    <xf numFmtId="0" fontId="15" fillId="5" borderId="10" xfId="0" applyFont="1" applyFill="1" applyBorder="1" applyAlignment="1">
      <alignment horizontal="left" vertical="top" wrapText="1"/>
    </xf>
    <xf numFmtId="0" fontId="15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top" wrapText="1"/>
    </xf>
    <xf numFmtId="0" fontId="17" fillId="5" borderId="10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6" fillId="5" borderId="10" xfId="0" applyFont="1" applyFill="1" applyBorder="1" applyAlignment="1">
      <alignment horizontal="left" vertical="top" wrapText="1"/>
    </xf>
    <xf numFmtId="0" fontId="16" fillId="5" borderId="9" xfId="0" applyFont="1" applyFill="1" applyBorder="1" applyAlignment="1">
      <alignment horizontal="left" vertical="top" wrapText="1"/>
    </xf>
    <xf numFmtId="0" fontId="16" fillId="5" borderId="10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165" fontId="15" fillId="0" borderId="10" xfId="0" applyNumberFormat="1" applyFont="1" applyBorder="1" applyAlignment="1">
      <alignment horizontal="center" vertical="top" wrapText="1"/>
    </xf>
    <xf numFmtId="165" fontId="15" fillId="0" borderId="9" xfId="0" applyNumberFormat="1" applyFont="1" applyBorder="1" applyAlignment="1">
      <alignment horizontal="center" vertical="top" wrapText="1"/>
    </xf>
    <xf numFmtId="0" fontId="18" fillId="5" borderId="10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17" fillId="5" borderId="2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167" fontId="4" fillId="7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5" x14ac:dyDescent="0.2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3">
        <v>2019</v>
      </c>
      <c r="N33" s="13">
        <v>2020</v>
      </c>
      <c r="O33" s="13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2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2">
        <v>45</v>
      </c>
    </row>
    <row r="41" spans="1:15" x14ac:dyDescent="0.25">
      <c r="M41" s="12">
        <v>670.88599999999997</v>
      </c>
    </row>
    <row r="42" spans="1:15" x14ac:dyDescent="0.25">
      <c r="M42" s="12">
        <v>788</v>
      </c>
    </row>
    <row r="43" spans="1:15" x14ac:dyDescent="0.25">
      <c r="A43" t="s">
        <v>46</v>
      </c>
      <c r="M43" s="12">
        <v>448</v>
      </c>
    </row>
    <row r="44" spans="1:15" x14ac:dyDescent="0.25">
      <c r="M44" s="12">
        <v>1500</v>
      </c>
    </row>
    <row r="45" spans="1:15" x14ac:dyDescent="0.25">
      <c r="M45" s="12">
        <v>76.66</v>
      </c>
      <c r="N45">
        <v>4345</v>
      </c>
    </row>
    <row r="46" spans="1:15" x14ac:dyDescent="0.25">
      <c r="M46" s="12">
        <v>5955.7969999999996</v>
      </c>
      <c r="N46">
        <v>2000</v>
      </c>
      <c r="O46">
        <v>20436.890530000001</v>
      </c>
    </row>
    <row r="47" spans="1:15" ht="15.75" x14ac:dyDescent="0.25">
      <c r="L47" t="s">
        <v>72</v>
      </c>
      <c r="M47" s="12">
        <v>14039.343000000001</v>
      </c>
      <c r="N47">
        <v>6345</v>
      </c>
      <c r="O47" s="11">
        <v>20436.890530000001</v>
      </c>
    </row>
    <row r="50" spans="13:15" x14ac:dyDescent="0.25">
      <c r="M50" s="12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20"/>
  <sheetViews>
    <sheetView tabSelected="1" view="pageBreakPreview" zoomScale="130" zoomScaleNormal="100" zoomScaleSheetLayoutView="13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G21" sqref="G21"/>
    </sheetView>
  </sheetViews>
  <sheetFormatPr defaultColWidth="9" defaultRowHeight="12.75" x14ac:dyDescent="0.2"/>
  <cols>
    <col min="1" max="1" width="5" style="50" customWidth="1"/>
    <col min="2" max="2" width="34" style="23" customWidth="1"/>
    <col min="3" max="3" width="7.85546875" style="23" customWidth="1"/>
    <col min="4" max="4" width="27.42578125" style="23" customWidth="1"/>
    <col min="5" max="5" width="22.7109375" style="23" customWidth="1"/>
    <col min="6" max="6" width="16" style="51" customWidth="1"/>
    <col min="7" max="7" width="14.42578125" style="23" customWidth="1"/>
    <col min="8" max="9" width="13.42578125" style="52" customWidth="1"/>
    <col min="10" max="10" width="15.42578125" style="52" customWidth="1"/>
    <col min="11" max="51" width="9" style="22"/>
    <col min="52" max="16384" width="9" style="23"/>
  </cols>
  <sheetData>
    <row r="1" spans="1:52" ht="15" customHeight="1" x14ac:dyDescent="0.2">
      <c r="A1" s="20"/>
      <c r="B1" s="20"/>
      <c r="C1" s="20"/>
      <c r="D1" s="20"/>
      <c r="E1" s="20"/>
      <c r="F1" s="21"/>
      <c r="G1" s="112" t="s">
        <v>152</v>
      </c>
      <c r="H1" s="112"/>
      <c r="I1" s="112"/>
      <c r="J1" s="112"/>
    </row>
    <row r="2" spans="1:52" ht="16.350000000000001" customHeight="1" x14ac:dyDescent="0.2">
      <c r="A2" s="20"/>
      <c r="B2" s="20"/>
      <c r="C2" s="20"/>
      <c r="D2" s="20"/>
      <c r="E2" s="20"/>
      <c r="F2" s="21"/>
      <c r="G2" s="112"/>
      <c r="H2" s="112"/>
      <c r="I2" s="112"/>
      <c r="J2" s="112"/>
    </row>
    <row r="3" spans="1:52" ht="14.25" customHeight="1" x14ac:dyDescent="0.2">
      <c r="A3" s="20"/>
      <c r="B3" s="20"/>
      <c r="C3" s="20"/>
      <c r="D3" s="20"/>
      <c r="E3" s="20"/>
      <c r="F3" s="21"/>
      <c r="G3" s="112"/>
      <c r="H3" s="112"/>
      <c r="I3" s="112"/>
      <c r="J3" s="112"/>
    </row>
    <row r="4" spans="1:52" ht="14.25" customHeight="1" x14ac:dyDescent="0.2">
      <c r="A4" s="20"/>
      <c r="B4" s="20"/>
      <c r="C4" s="20"/>
      <c r="D4" s="20"/>
      <c r="E4" s="20"/>
      <c r="F4" s="21"/>
      <c r="G4" s="20"/>
      <c r="H4" s="21"/>
      <c r="I4" s="21"/>
      <c r="J4" s="21"/>
    </row>
    <row r="5" spans="1:52" ht="13.7" customHeight="1" x14ac:dyDescent="0.2">
      <c r="A5" s="113" t="s">
        <v>78</v>
      </c>
      <c r="B5" s="113"/>
      <c r="C5" s="113"/>
      <c r="D5" s="113"/>
      <c r="E5" s="113"/>
      <c r="F5" s="113"/>
      <c r="G5" s="113"/>
      <c r="H5" s="113"/>
      <c r="I5" s="113"/>
      <c r="J5" s="113"/>
    </row>
    <row r="6" spans="1:52" x14ac:dyDescent="0.2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52" x14ac:dyDescent="0.2">
      <c r="A7" s="113"/>
      <c r="B7" s="113"/>
      <c r="C7" s="113"/>
      <c r="D7" s="113"/>
      <c r="E7" s="113"/>
      <c r="F7" s="113"/>
      <c r="G7" s="113"/>
      <c r="H7" s="113"/>
      <c r="I7" s="113"/>
      <c r="J7" s="113"/>
    </row>
    <row r="8" spans="1:52" ht="14.25" customHeight="1" x14ac:dyDescent="0.2">
      <c r="A8" s="114" t="s">
        <v>48</v>
      </c>
      <c r="B8" s="114" t="s">
        <v>49</v>
      </c>
      <c r="C8" s="114" t="s">
        <v>50</v>
      </c>
      <c r="D8" s="114" t="s">
        <v>51</v>
      </c>
      <c r="E8" s="114" t="s">
        <v>52</v>
      </c>
      <c r="F8" s="114" t="s">
        <v>53</v>
      </c>
      <c r="G8" s="114" t="s">
        <v>77</v>
      </c>
      <c r="H8" s="115"/>
      <c r="I8" s="115"/>
      <c r="J8" s="115"/>
    </row>
    <row r="9" spans="1:52" ht="0.75" customHeight="1" x14ac:dyDescent="0.2">
      <c r="A9" s="116"/>
      <c r="B9" s="116"/>
      <c r="C9" s="116"/>
      <c r="D9" s="116"/>
      <c r="E9" s="116"/>
      <c r="F9" s="116"/>
      <c r="G9" s="24"/>
      <c r="H9" s="25"/>
      <c r="I9" s="25"/>
      <c r="J9" s="25"/>
    </row>
    <row r="10" spans="1:52" s="20" customFormat="1" ht="14.25" customHeight="1" x14ac:dyDescent="0.2">
      <c r="A10" s="116"/>
      <c r="B10" s="116"/>
      <c r="C10" s="116"/>
      <c r="D10" s="116"/>
      <c r="E10" s="116"/>
      <c r="F10" s="116"/>
      <c r="G10" s="114" t="s">
        <v>54</v>
      </c>
      <c r="H10" s="114" t="s">
        <v>71</v>
      </c>
      <c r="I10" s="114" t="s">
        <v>74</v>
      </c>
      <c r="J10" s="114" t="s">
        <v>125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52" s="20" customFormat="1" ht="17.25" customHeight="1" x14ac:dyDescent="0.2">
      <c r="A11" s="117"/>
      <c r="B11" s="117"/>
      <c r="C11" s="117"/>
      <c r="D11" s="117"/>
      <c r="E11" s="117"/>
      <c r="F11" s="117"/>
      <c r="G11" s="116"/>
      <c r="H11" s="116"/>
      <c r="I11" s="116"/>
      <c r="J11" s="116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52" s="57" customFormat="1" ht="11.25" x14ac:dyDescent="0.2">
      <c r="A12" s="53">
        <v>1</v>
      </c>
      <c r="B12" s="53">
        <v>2</v>
      </c>
      <c r="C12" s="53">
        <v>3</v>
      </c>
      <c r="D12" s="53">
        <v>4</v>
      </c>
      <c r="E12" s="53">
        <v>5</v>
      </c>
      <c r="F12" s="54">
        <v>6</v>
      </c>
      <c r="G12" s="53">
        <v>7</v>
      </c>
      <c r="H12" s="55">
        <v>8</v>
      </c>
      <c r="I12" s="55">
        <v>9</v>
      </c>
      <c r="J12" s="55">
        <v>10</v>
      </c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</row>
    <row r="13" spans="1:52" s="31" customFormat="1" ht="15.6" customHeight="1" x14ac:dyDescent="0.2">
      <c r="A13" s="89" t="s">
        <v>55</v>
      </c>
      <c r="B13" s="105" t="s">
        <v>80</v>
      </c>
      <c r="C13" s="89" t="s">
        <v>121</v>
      </c>
      <c r="D13" s="105" t="s">
        <v>109</v>
      </c>
      <c r="E13" s="14" t="s">
        <v>47</v>
      </c>
      <c r="F13" s="15">
        <f t="shared" ref="F13:F32" si="0">G13+H13+I13+J13</f>
        <v>347360.53910000005</v>
      </c>
      <c r="G13" s="16">
        <f>G18+G23+G28+G33+G38+G43+G48</f>
        <v>83229.998100000012</v>
      </c>
      <c r="H13" s="16">
        <f t="shared" ref="H13:J13" si="1">H18+H23+H28+H33+H38+H43+H48</f>
        <v>89418.674999999988</v>
      </c>
      <c r="I13" s="16">
        <f t="shared" si="1"/>
        <v>84833.205000000002</v>
      </c>
      <c r="J13" s="16">
        <f t="shared" si="1"/>
        <v>89878.660999999993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7"/>
      <c r="AR13" s="28"/>
      <c r="AS13" s="28"/>
      <c r="AT13" s="28"/>
      <c r="AU13" s="28"/>
      <c r="AV13" s="28"/>
      <c r="AW13" s="28"/>
      <c r="AX13" s="28"/>
      <c r="AY13" s="29"/>
      <c r="AZ13" s="30"/>
    </row>
    <row r="14" spans="1:52" s="31" customFormat="1" ht="14.25" customHeight="1" x14ac:dyDescent="0.2">
      <c r="A14" s="90"/>
      <c r="B14" s="75"/>
      <c r="C14" s="90"/>
      <c r="D14" s="75"/>
      <c r="E14" s="14" t="s">
        <v>56</v>
      </c>
      <c r="F14" s="15">
        <f t="shared" si="0"/>
        <v>0</v>
      </c>
      <c r="G14" s="16">
        <f t="shared" ref="G14:J14" si="2">G19+G24+G29+G34+G39+G44+G49</f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7"/>
      <c r="AR14" s="28"/>
      <c r="AS14" s="28"/>
      <c r="AT14" s="28"/>
      <c r="AU14" s="28"/>
      <c r="AV14" s="28"/>
      <c r="AW14" s="28"/>
      <c r="AX14" s="28"/>
      <c r="AY14" s="29"/>
      <c r="AZ14" s="30"/>
    </row>
    <row r="15" spans="1:52" s="31" customFormat="1" x14ac:dyDescent="0.2">
      <c r="A15" s="90"/>
      <c r="B15" s="75"/>
      <c r="C15" s="90"/>
      <c r="D15" s="75"/>
      <c r="E15" s="14" t="s">
        <v>57</v>
      </c>
      <c r="F15" s="15">
        <f t="shared" si="0"/>
        <v>500.63710000000003</v>
      </c>
      <c r="G15" s="16">
        <f t="shared" ref="G15:J15" si="3">G20+G25+G30+G35+G40+G45+G50</f>
        <v>122.6371</v>
      </c>
      <c r="H15" s="16">
        <f t="shared" si="3"/>
        <v>126</v>
      </c>
      <c r="I15" s="16">
        <f t="shared" si="3"/>
        <v>126</v>
      </c>
      <c r="J15" s="16">
        <f t="shared" si="3"/>
        <v>126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28"/>
      <c r="AS15" s="28"/>
      <c r="AT15" s="28"/>
      <c r="AU15" s="28"/>
      <c r="AV15" s="28"/>
      <c r="AW15" s="28"/>
      <c r="AX15" s="28"/>
      <c r="AY15" s="29"/>
      <c r="AZ15" s="30"/>
    </row>
    <row r="16" spans="1:52" s="31" customFormat="1" ht="14.25" customHeight="1" x14ac:dyDescent="0.2">
      <c r="A16" s="90"/>
      <c r="B16" s="75"/>
      <c r="C16" s="90"/>
      <c r="D16" s="75"/>
      <c r="E16" s="14" t="s">
        <v>58</v>
      </c>
      <c r="F16" s="15">
        <f t="shared" si="0"/>
        <v>346859.902</v>
      </c>
      <c r="G16" s="16">
        <f t="shared" ref="G16:J16" si="4">G21+G26+G31+G36+G41+G46+G51</f>
        <v>83107.361000000004</v>
      </c>
      <c r="H16" s="16">
        <f t="shared" si="4"/>
        <v>89292.674999999988</v>
      </c>
      <c r="I16" s="16">
        <f t="shared" si="4"/>
        <v>84707.205000000002</v>
      </c>
      <c r="J16" s="16">
        <f t="shared" si="4"/>
        <v>89752.660999999993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7"/>
      <c r="AR16" s="28"/>
      <c r="AS16" s="28"/>
      <c r="AT16" s="28"/>
      <c r="AU16" s="28"/>
      <c r="AV16" s="28"/>
      <c r="AW16" s="28"/>
      <c r="AX16" s="28"/>
      <c r="AY16" s="29"/>
      <c r="AZ16" s="30"/>
    </row>
    <row r="17" spans="1:52" s="36" customFormat="1" ht="14.25" customHeight="1" x14ac:dyDescent="0.2">
      <c r="A17" s="91"/>
      <c r="B17" s="76"/>
      <c r="C17" s="91"/>
      <c r="D17" s="76"/>
      <c r="E17" s="10" t="s">
        <v>59</v>
      </c>
      <c r="F17" s="15">
        <f t="shared" si="0"/>
        <v>0</v>
      </c>
      <c r="G17" s="16">
        <f t="shared" ref="G17:J17" si="5">G22+G27+G32+G37+G42+G47+G52</f>
        <v>0</v>
      </c>
      <c r="H17" s="16">
        <f t="shared" si="5"/>
        <v>0</v>
      </c>
      <c r="I17" s="16">
        <f t="shared" si="5"/>
        <v>0</v>
      </c>
      <c r="J17" s="16">
        <f t="shared" si="5"/>
        <v>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32"/>
      <c r="AR17" s="33"/>
      <c r="AS17" s="33"/>
      <c r="AT17" s="33"/>
      <c r="AU17" s="33"/>
      <c r="AV17" s="33"/>
      <c r="AW17" s="33"/>
      <c r="AX17" s="33"/>
      <c r="AY17" s="34"/>
      <c r="AZ17" s="35"/>
    </row>
    <row r="18" spans="1:52" s="36" customFormat="1" ht="13.7" customHeight="1" x14ac:dyDescent="0.2">
      <c r="A18" s="105" t="s">
        <v>60</v>
      </c>
      <c r="B18" s="77" t="s">
        <v>133</v>
      </c>
      <c r="C18" s="89" t="s">
        <v>95</v>
      </c>
      <c r="D18" s="105" t="s">
        <v>110</v>
      </c>
      <c r="E18" s="67" t="s">
        <v>47</v>
      </c>
      <c r="F18" s="15">
        <f t="shared" si="0"/>
        <v>1654.59</v>
      </c>
      <c r="G18" s="16">
        <f t="shared" ref="G18:I18" si="6">G19+G20+G21+G22</f>
        <v>443.25</v>
      </c>
      <c r="H18" s="16">
        <f t="shared" si="6"/>
        <v>1211.3399999999999</v>
      </c>
      <c r="I18" s="16">
        <f t="shared" si="6"/>
        <v>0</v>
      </c>
      <c r="J18" s="16">
        <f t="shared" ref="J18" si="7">J19+J20+J21+J22</f>
        <v>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32"/>
      <c r="AR18" s="33"/>
      <c r="AS18" s="33"/>
      <c r="AT18" s="33"/>
      <c r="AU18" s="33"/>
      <c r="AV18" s="33"/>
      <c r="AW18" s="33"/>
      <c r="AX18" s="33"/>
      <c r="AY18" s="34"/>
      <c r="AZ18" s="35"/>
    </row>
    <row r="19" spans="1:52" s="36" customFormat="1" ht="15" customHeight="1" x14ac:dyDescent="0.2">
      <c r="A19" s="75"/>
      <c r="B19" s="78"/>
      <c r="C19" s="90"/>
      <c r="D19" s="75"/>
      <c r="E19" s="67" t="s">
        <v>56</v>
      </c>
      <c r="F19" s="15">
        <f t="shared" si="0"/>
        <v>0</v>
      </c>
      <c r="G19" s="18">
        <v>0</v>
      </c>
      <c r="H19" s="18">
        <v>0</v>
      </c>
      <c r="I19" s="18">
        <v>0</v>
      </c>
      <c r="J19" s="18">
        <v>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32"/>
      <c r="AR19" s="33"/>
      <c r="AS19" s="33"/>
      <c r="AT19" s="33"/>
      <c r="AU19" s="33"/>
      <c r="AV19" s="33"/>
      <c r="AW19" s="33"/>
      <c r="AX19" s="33"/>
      <c r="AY19" s="34"/>
      <c r="AZ19" s="35"/>
    </row>
    <row r="20" spans="1:52" s="36" customFormat="1" ht="15" customHeight="1" x14ac:dyDescent="0.2">
      <c r="A20" s="75"/>
      <c r="B20" s="78"/>
      <c r="C20" s="90"/>
      <c r="D20" s="75"/>
      <c r="E20" s="67" t="s">
        <v>57</v>
      </c>
      <c r="F20" s="15">
        <f t="shared" si="0"/>
        <v>0</v>
      </c>
      <c r="G20" s="18">
        <v>0</v>
      </c>
      <c r="H20" s="18">
        <v>0</v>
      </c>
      <c r="I20" s="18">
        <v>0</v>
      </c>
      <c r="J20" s="18">
        <v>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32"/>
      <c r="AR20" s="33"/>
      <c r="AS20" s="33"/>
      <c r="AT20" s="33"/>
      <c r="AU20" s="33"/>
      <c r="AV20" s="33"/>
      <c r="AW20" s="33"/>
      <c r="AX20" s="33"/>
      <c r="AY20" s="34"/>
      <c r="AZ20" s="35"/>
    </row>
    <row r="21" spans="1:52" s="36" customFormat="1" ht="15" customHeight="1" x14ac:dyDescent="0.2">
      <c r="A21" s="75"/>
      <c r="B21" s="78"/>
      <c r="C21" s="90"/>
      <c r="D21" s="75"/>
      <c r="E21" s="37" t="s">
        <v>58</v>
      </c>
      <c r="F21" s="15">
        <f t="shared" si="0"/>
        <v>1654.59</v>
      </c>
      <c r="G21" s="71">
        <v>443.25</v>
      </c>
      <c r="H21" s="19">
        <v>1211.3399999999999</v>
      </c>
      <c r="I21" s="18">
        <v>0</v>
      </c>
      <c r="J21" s="18">
        <v>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32"/>
      <c r="AR21" s="33"/>
      <c r="AS21" s="33"/>
      <c r="AT21" s="33"/>
      <c r="AU21" s="33"/>
      <c r="AV21" s="33"/>
      <c r="AW21" s="33"/>
      <c r="AX21" s="33"/>
      <c r="AY21" s="34"/>
      <c r="AZ21" s="35"/>
    </row>
    <row r="22" spans="1:52" s="36" customFormat="1" ht="12.2" customHeight="1" x14ac:dyDescent="0.2">
      <c r="A22" s="76"/>
      <c r="B22" s="79"/>
      <c r="C22" s="91"/>
      <c r="D22" s="76"/>
      <c r="E22" s="69" t="s">
        <v>59</v>
      </c>
      <c r="F22" s="15">
        <f t="shared" si="0"/>
        <v>0</v>
      </c>
      <c r="G22" s="17">
        <v>0</v>
      </c>
      <c r="H22" s="17">
        <v>0</v>
      </c>
      <c r="I22" s="17">
        <v>0</v>
      </c>
      <c r="J22" s="17"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32"/>
      <c r="AR22" s="33"/>
      <c r="AS22" s="33"/>
      <c r="AT22" s="33"/>
      <c r="AU22" s="33"/>
      <c r="AV22" s="33"/>
      <c r="AW22" s="33"/>
      <c r="AX22" s="33"/>
      <c r="AY22" s="34"/>
      <c r="AZ22" s="35"/>
    </row>
    <row r="23" spans="1:52" s="36" customFormat="1" ht="13.7" customHeight="1" x14ac:dyDescent="0.2">
      <c r="A23" s="105" t="s">
        <v>61</v>
      </c>
      <c r="B23" s="77" t="s">
        <v>145</v>
      </c>
      <c r="C23" s="89" t="s">
        <v>95</v>
      </c>
      <c r="D23" s="105" t="s">
        <v>151</v>
      </c>
      <c r="E23" s="67" t="s">
        <v>47</v>
      </c>
      <c r="F23" s="15">
        <f t="shared" si="0"/>
        <v>7437.3779999999997</v>
      </c>
      <c r="G23" s="16">
        <f t="shared" ref="G23:I23" si="8">G24+G25+G26+G27</f>
        <v>3124</v>
      </c>
      <c r="H23" s="16">
        <f t="shared" si="8"/>
        <v>4313.3779999999997</v>
      </c>
      <c r="I23" s="16">
        <f t="shared" si="8"/>
        <v>0</v>
      </c>
      <c r="J23" s="16">
        <f t="shared" ref="J23" si="9">J24+J25+J26+J27</f>
        <v>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32"/>
      <c r="AR23" s="33"/>
      <c r="AS23" s="33"/>
      <c r="AT23" s="33"/>
      <c r="AU23" s="33"/>
      <c r="AV23" s="33"/>
      <c r="AW23" s="33"/>
      <c r="AX23" s="33"/>
      <c r="AY23" s="34"/>
      <c r="AZ23" s="35"/>
    </row>
    <row r="24" spans="1:52" s="36" customFormat="1" ht="15" customHeight="1" x14ac:dyDescent="0.2">
      <c r="A24" s="75"/>
      <c r="B24" s="78"/>
      <c r="C24" s="90"/>
      <c r="D24" s="75"/>
      <c r="E24" s="67" t="s">
        <v>56</v>
      </c>
      <c r="F24" s="15">
        <f t="shared" si="0"/>
        <v>0</v>
      </c>
      <c r="G24" s="18">
        <v>0</v>
      </c>
      <c r="H24" s="18">
        <v>0</v>
      </c>
      <c r="I24" s="18">
        <v>0</v>
      </c>
      <c r="J24" s="18">
        <v>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32"/>
      <c r="AR24" s="33"/>
      <c r="AS24" s="33"/>
      <c r="AT24" s="33"/>
      <c r="AU24" s="33"/>
      <c r="AV24" s="33"/>
      <c r="AW24" s="33"/>
      <c r="AX24" s="33"/>
      <c r="AY24" s="34"/>
      <c r="AZ24" s="35"/>
    </row>
    <row r="25" spans="1:52" s="36" customFormat="1" ht="15" customHeight="1" x14ac:dyDescent="0.2">
      <c r="A25" s="75"/>
      <c r="B25" s="78"/>
      <c r="C25" s="90"/>
      <c r="D25" s="75"/>
      <c r="E25" s="67" t="s">
        <v>57</v>
      </c>
      <c r="F25" s="15">
        <f t="shared" si="0"/>
        <v>0</v>
      </c>
      <c r="G25" s="18">
        <v>0</v>
      </c>
      <c r="H25" s="18">
        <v>0</v>
      </c>
      <c r="I25" s="18">
        <v>0</v>
      </c>
      <c r="J25" s="18">
        <v>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32"/>
      <c r="AR25" s="33"/>
      <c r="AS25" s="33"/>
      <c r="AT25" s="33"/>
      <c r="AU25" s="33"/>
      <c r="AV25" s="33"/>
      <c r="AW25" s="33"/>
      <c r="AX25" s="33"/>
      <c r="AY25" s="34"/>
      <c r="AZ25" s="35"/>
    </row>
    <row r="26" spans="1:52" s="36" customFormat="1" ht="15" customHeight="1" x14ac:dyDescent="0.2">
      <c r="A26" s="75"/>
      <c r="B26" s="78"/>
      <c r="C26" s="90"/>
      <c r="D26" s="75"/>
      <c r="E26" s="37" t="s">
        <v>58</v>
      </c>
      <c r="F26" s="15">
        <f t="shared" si="0"/>
        <v>7437.3779999999997</v>
      </c>
      <c r="G26" s="19">
        <v>3124</v>
      </c>
      <c r="H26" s="19">
        <v>4313.3779999999997</v>
      </c>
      <c r="I26" s="18">
        <v>0</v>
      </c>
      <c r="J26" s="18">
        <v>0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32"/>
      <c r="AR26" s="33"/>
      <c r="AS26" s="33"/>
      <c r="AT26" s="33"/>
      <c r="AU26" s="33"/>
      <c r="AV26" s="33"/>
      <c r="AW26" s="33"/>
      <c r="AX26" s="33"/>
      <c r="AY26" s="34"/>
      <c r="AZ26" s="35"/>
    </row>
    <row r="27" spans="1:52" s="36" customFormat="1" ht="18.399999999999999" customHeight="1" x14ac:dyDescent="0.2">
      <c r="A27" s="76"/>
      <c r="B27" s="79"/>
      <c r="C27" s="91"/>
      <c r="D27" s="76"/>
      <c r="E27" s="70" t="s">
        <v>59</v>
      </c>
      <c r="F27" s="15">
        <f t="shared" si="0"/>
        <v>0</v>
      </c>
      <c r="G27" s="17">
        <v>0</v>
      </c>
      <c r="H27" s="17">
        <v>0</v>
      </c>
      <c r="I27" s="17">
        <v>0</v>
      </c>
      <c r="J27" s="17"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32"/>
      <c r="AR27" s="33"/>
      <c r="AS27" s="33"/>
      <c r="AT27" s="33"/>
      <c r="AU27" s="33"/>
      <c r="AV27" s="33"/>
      <c r="AW27" s="33"/>
      <c r="AX27" s="33"/>
      <c r="AY27" s="34"/>
      <c r="AZ27" s="35"/>
    </row>
    <row r="28" spans="1:52" s="31" customFormat="1" ht="15.6" customHeight="1" x14ac:dyDescent="0.2">
      <c r="A28" s="105" t="s">
        <v>62</v>
      </c>
      <c r="B28" s="77" t="s">
        <v>144</v>
      </c>
      <c r="C28" s="89" t="s">
        <v>122</v>
      </c>
      <c r="D28" s="105" t="s">
        <v>88</v>
      </c>
      <c r="E28" s="14" t="s">
        <v>47</v>
      </c>
      <c r="F28" s="15">
        <f t="shared" si="0"/>
        <v>15591.168</v>
      </c>
      <c r="G28" s="16">
        <f t="shared" ref="G28:I28" si="10">G29+G30+G31+G32</f>
        <v>3457.873</v>
      </c>
      <c r="H28" s="16">
        <f t="shared" si="10"/>
        <v>3929.346</v>
      </c>
      <c r="I28" s="16">
        <f t="shared" si="10"/>
        <v>3969.5839999999998</v>
      </c>
      <c r="J28" s="16">
        <f t="shared" ref="J28" si="11">J29+J30+J31+J32</f>
        <v>4234.3649999999998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7"/>
      <c r="AR28" s="28"/>
      <c r="AS28" s="28"/>
      <c r="AT28" s="28"/>
      <c r="AU28" s="28"/>
      <c r="AV28" s="28"/>
      <c r="AW28" s="28"/>
      <c r="AX28" s="28"/>
      <c r="AY28" s="29"/>
      <c r="AZ28" s="30"/>
    </row>
    <row r="29" spans="1:52" s="31" customFormat="1" x14ac:dyDescent="0.2">
      <c r="A29" s="75"/>
      <c r="B29" s="78"/>
      <c r="C29" s="90"/>
      <c r="D29" s="75"/>
      <c r="E29" s="14" t="s">
        <v>56</v>
      </c>
      <c r="F29" s="15">
        <f t="shared" si="0"/>
        <v>0</v>
      </c>
      <c r="G29" s="18">
        <v>0</v>
      </c>
      <c r="H29" s="18">
        <v>0</v>
      </c>
      <c r="I29" s="18">
        <v>0</v>
      </c>
      <c r="J29" s="18"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7"/>
      <c r="AR29" s="28"/>
      <c r="AS29" s="28"/>
      <c r="AT29" s="28"/>
      <c r="AU29" s="28"/>
      <c r="AV29" s="28"/>
      <c r="AW29" s="28"/>
      <c r="AX29" s="28"/>
      <c r="AY29" s="29"/>
      <c r="AZ29" s="30"/>
    </row>
    <row r="30" spans="1:52" s="31" customFormat="1" x14ac:dyDescent="0.2">
      <c r="A30" s="75"/>
      <c r="B30" s="78"/>
      <c r="C30" s="90"/>
      <c r="D30" s="75"/>
      <c r="E30" s="14" t="s">
        <v>57</v>
      </c>
      <c r="F30" s="15">
        <f t="shared" si="0"/>
        <v>0</v>
      </c>
      <c r="G30" s="18">
        <v>0</v>
      </c>
      <c r="H30" s="18">
        <v>0</v>
      </c>
      <c r="I30" s="18">
        <v>0</v>
      </c>
      <c r="J30" s="18"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7"/>
      <c r="AR30" s="28"/>
      <c r="AS30" s="28"/>
      <c r="AT30" s="28"/>
      <c r="AU30" s="28"/>
      <c r="AV30" s="28"/>
      <c r="AW30" s="28"/>
      <c r="AX30" s="28"/>
      <c r="AY30" s="29"/>
      <c r="AZ30" s="30"/>
    </row>
    <row r="31" spans="1:52" s="31" customFormat="1" ht="14.25" customHeight="1" x14ac:dyDescent="0.2">
      <c r="A31" s="75"/>
      <c r="B31" s="78"/>
      <c r="C31" s="90"/>
      <c r="D31" s="75"/>
      <c r="E31" s="37" t="s">
        <v>58</v>
      </c>
      <c r="F31" s="15">
        <f t="shared" si="0"/>
        <v>15591.168</v>
      </c>
      <c r="G31" s="19">
        <v>3457.873</v>
      </c>
      <c r="H31" s="121">
        <f>3701.528+70+157.818</f>
        <v>3929.346</v>
      </c>
      <c r="I31" s="18">
        <v>3969.5839999999998</v>
      </c>
      <c r="J31" s="18">
        <v>4234.3649999999998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/>
      <c r="AR31" s="28"/>
      <c r="AS31" s="28"/>
      <c r="AT31" s="28"/>
      <c r="AU31" s="28"/>
      <c r="AV31" s="28"/>
      <c r="AW31" s="28"/>
      <c r="AX31" s="28"/>
      <c r="AY31" s="29"/>
      <c r="AZ31" s="30"/>
    </row>
    <row r="32" spans="1:52" s="36" customFormat="1" ht="15.6" customHeight="1" x14ac:dyDescent="0.2">
      <c r="A32" s="76"/>
      <c r="B32" s="79"/>
      <c r="C32" s="91"/>
      <c r="D32" s="76"/>
      <c r="E32" s="10" t="s">
        <v>59</v>
      </c>
      <c r="F32" s="15">
        <f t="shared" si="0"/>
        <v>0</v>
      </c>
      <c r="G32" s="17">
        <v>0</v>
      </c>
      <c r="H32" s="17">
        <v>0</v>
      </c>
      <c r="I32" s="17">
        <v>0</v>
      </c>
      <c r="J32" s="17">
        <v>0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32"/>
      <c r="AR32" s="33"/>
      <c r="AS32" s="33"/>
      <c r="AT32" s="33"/>
      <c r="AU32" s="33"/>
      <c r="AV32" s="33"/>
      <c r="AW32" s="33"/>
      <c r="AX32" s="33"/>
      <c r="AY32" s="34"/>
      <c r="AZ32" s="35"/>
    </row>
    <row r="33" spans="1:52" s="31" customFormat="1" ht="15.6" customHeight="1" x14ac:dyDescent="0.2">
      <c r="A33" s="105" t="s">
        <v>63</v>
      </c>
      <c r="B33" s="77" t="s">
        <v>134</v>
      </c>
      <c r="C33" s="89" t="s">
        <v>122</v>
      </c>
      <c r="D33" s="105" t="s">
        <v>99</v>
      </c>
      <c r="E33" s="14" t="s">
        <v>47</v>
      </c>
      <c r="F33" s="15">
        <f t="shared" ref="F33:F64" si="12">G33+H33+I33+J33</f>
        <v>229247.51900000003</v>
      </c>
      <c r="G33" s="16">
        <f t="shared" ref="G33:I33" si="13">G34+G35+G36+G37</f>
        <v>54060.3</v>
      </c>
      <c r="H33" s="16">
        <f t="shared" si="13"/>
        <v>56846.025999999998</v>
      </c>
      <c r="I33" s="16">
        <f t="shared" si="13"/>
        <v>57448.101999999999</v>
      </c>
      <c r="J33" s="16">
        <f t="shared" ref="J33" si="14">J34+J35+J36+J37</f>
        <v>60893.091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7"/>
      <c r="AR33" s="28"/>
      <c r="AS33" s="28"/>
      <c r="AT33" s="28"/>
      <c r="AU33" s="28"/>
      <c r="AV33" s="28"/>
      <c r="AW33" s="28"/>
      <c r="AX33" s="28"/>
      <c r="AY33" s="29"/>
      <c r="AZ33" s="30"/>
    </row>
    <row r="34" spans="1:52" s="31" customFormat="1" ht="14.25" customHeight="1" x14ac:dyDescent="0.2">
      <c r="A34" s="75"/>
      <c r="B34" s="78"/>
      <c r="C34" s="90"/>
      <c r="D34" s="75"/>
      <c r="E34" s="14" t="s">
        <v>56</v>
      </c>
      <c r="F34" s="15">
        <f t="shared" si="12"/>
        <v>0</v>
      </c>
      <c r="G34" s="18">
        <v>0</v>
      </c>
      <c r="H34" s="18">
        <v>0</v>
      </c>
      <c r="I34" s="18">
        <v>0</v>
      </c>
      <c r="J34" s="18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7"/>
      <c r="AR34" s="28"/>
      <c r="AS34" s="28"/>
      <c r="AT34" s="28"/>
      <c r="AU34" s="28"/>
      <c r="AV34" s="28"/>
      <c r="AW34" s="28"/>
      <c r="AX34" s="28"/>
      <c r="AY34" s="29"/>
      <c r="AZ34" s="30"/>
    </row>
    <row r="35" spans="1:52" s="31" customFormat="1" ht="14.25" customHeight="1" x14ac:dyDescent="0.2">
      <c r="A35" s="75"/>
      <c r="B35" s="78"/>
      <c r="C35" s="90"/>
      <c r="D35" s="75"/>
      <c r="E35" s="14" t="s">
        <v>57</v>
      </c>
      <c r="F35" s="15">
        <f t="shared" si="12"/>
        <v>0</v>
      </c>
      <c r="G35" s="18">
        <v>0</v>
      </c>
      <c r="H35" s="18">
        <v>0</v>
      </c>
      <c r="I35" s="18">
        <v>0</v>
      </c>
      <c r="J35" s="18"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7"/>
      <c r="AR35" s="28"/>
      <c r="AS35" s="28"/>
      <c r="AT35" s="28"/>
      <c r="AU35" s="28"/>
      <c r="AV35" s="28"/>
      <c r="AW35" s="28"/>
      <c r="AX35" s="28"/>
      <c r="AY35" s="29"/>
      <c r="AZ35" s="30"/>
    </row>
    <row r="36" spans="1:52" s="31" customFormat="1" ht="15.6" customHeight="1" x14ac:dyDescent="0.2">
      <c r="A36" s="75"/>
      <c r="B36" s="78"/>
      <c r="C36" s="90"/>
      <c r="D36" s="75"/>
      <c r="E36" s="14" t="s">
        <v>58</v>
      </c>
      <c r="F36" s="15">
        <f t="shared" si="12"/>
        <v>229247.51900000003</v>
      </c>
      <c r="G36" s="19">
        <v>54060.3</v>
      </c>
      <c r="H36" s="19">
        <v>56846.025999999998</v>
      </c>
      <c r="I36" s="19">
        <v>57448.101999999999</v>
      </c>
      <c r="J36" s="19">
        <v>60893.091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7"/>
      <c r="AR36" s="28"/>
      <c r="AS36" s="28"/>
      <c r="AT36" s="28"/>
      <c r="AU36" s="28"/>
      <c r="AV36" s="28"/>
      <c r="AW36" s="28"/>
      <c r="AX36" s="28"/>
      <c r="AY36" s="29"/>
      <c r="AZ36" s="30"/>
    </row>
    <row r="37" spans="1:52" s="66" customFormat="1" ht="15" customHeight="1" x14ac:dyDescent="0.2">
      <c r="A37" s="76"/>
      <c r="B37" s="79"/>
      <c r="C37" s="91"/>
      <c r="D37" s="76"/>
      <c r="E37" s="67" t="s">
        <v>59</v>
      </c>
      <c r="F37" s="15">
        <f t="shared" si="12"/>
        <v>0</v>
      </c>
      <c r="G37" s="60">
        <v>0</v>
      </c>
      <c r="H37" s="60">
        <v>0</v>
      </c>
      <c r="I37" s="60">
        <v>0</v>
      </c>
      <c r="J37" s="60">
        <v>0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2"/>
      <c r="AR37" s="63"/>
      <c r="AS37" s="63"/>
      <c r="AT37" s="63"/>
      <c r="AU37" s="63"/>
      <c r="AV37" s="63"/>
      <c r="AW37" s="63"/>
      <c r="AX37" s="63"/>
      <c r="AY37" s="64"/>
      <c r="AZ37" s="65"/>
    </row>
    <row r="38" spans="1:52" s="31" customFormat="1" ht="15.6" customHeight="1" x14ac:dyDescent="0.2">
      <c r="A38" s="105" t="s">
        <v>75</v>
      </c>
      <c r="B38" s="77" t="s">
        <v>135</v>
      </c>
      <c r="C38" s="89" t="s">
        <v>123</v>
      </c>
      <c r="D38" s="105" t="s">
        <v>98</v>
      </c>
      <c r="E38" s="58" t="s">
        <v>47</v>
      </c>
      <c r="F38" s="15">
        <f t="shared" si="12"/>
        <v>56716.076000000001</v>
      </c>
      <c r="G38" s="16">
        <f t="shared" ref="G38:I38" si="15">G39+G40+G41+G42</f>
        <v>13476.234</v>
      </c>
      <c r="H38" s="16">
        <f t="shared" si="15"/>
        <v>14031.442999999999</v>
      </c>
      <c r="I38" s="16">
        <f t="shared" si="15"/>
        <v>14189.268</v>
      </c>
      <c r="J38" s="16">
        <f t="shared" ref="J38" si="16">J39+J40+J41+J42</f>
        <v>15019.130999999999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7"/>
      <c r="AR38" s="28"/>
      <c r="AS38" s="28"/>
      <c r="AT38" s="28"/>
      <c r="AU38" s="28"/>
      <c r="AV38" s="28"/>
      <c r="AW38" s="28"/>
      <c r="AX38" s="28"/>
      <c r="AY38" s="29"/>
      <c r="AZ38" s="30"/>
    </row>
    <row r="39" spans="1:52" s="31" customFormat="1" ht="14.25" customHeight="1" x14ac:dyDescent="0.2">
      <c r="A39" s="75"/>
      <c r="B39" s="78"/>
      <c r="C39" s="90"/>
      <c r="D39" s="75"/>
      <c r="E39" s="58" t="s">
        <v>56</v>
      </c>
      <c r="F39" s="15">
        <f t="shared" si="12"/>
        <v>0</v>
      </c>
      <c r="G39" s="18">
        <v>0</v>
      </c>
      <c r="H39" s="18">
        <v>0</v>
      </c>
      <c r="I39" s="18">
        <v>0</v>
      </c>
      <c r="J39" s="18"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7"/>
      <c r="AR39" s="28"/>
      <c r="AS39" s="28"/>
      <c r="AT39" s="28"/>
      <c r="AU39" s="28"/>
      <c r="AV39" s="28"/>
      <c r="AW39" s="28"/>
      <c r="AX39" s="28"/>
      <c r="AY39" s="29"/>
      <c r="AZ39" s="30"/>
    </row>
    <row r="40" spans="1:52" s="31" customFormat="1" ht="14.25" customHeight="1" x14ac:dyDescent="0.2">
      <c r="A40" s="75"/>
      <c r="B40" s="78"/>
      <c r="C40" s="90"/>
      <c r="D40" s="75"/>
      <c r="E40" s="58" t="s">
        <v>57</v>
      </c>
      <c r="F40" s="15">
        <f t="shared" si="12"/>
        <v>0</v>
      </c>
      <c r="G40" s="18">
        <v>0</v>
      </c>
      <c r="H40" s="18">
        <v>0</v>
      </c>
      <c r="I40" s="18">
        <v>0</v>
      </c>
      <c r="J40" s="18"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7"/>
      <c r="AR40" s="28"/>
      <c r="AS40" s="28"/>
      <c r="AT40" s="28"/>
      <c r="AU40" s="28"/>
      <c r="AV40" s="28"/>
      <c r="AW40" s="28"/>
      <c r="AX40" s="28"/>
      <c r="AY40" s="29"/>
      <c r="AZ40" s="30"/>
    </row>
    <row r="41" spans="1:52" s="31" customFormat="1" ht="15" customHeight="1" x14ac:dyDescent="0.2">
      <c r="A41" s="75"/>
      <c r="B41" s="78"/>
      <c r="C41" s="90"/>
      <c r="D41" s="75"/>
      <c r="E41" s="58" t="s">
        <v>58</v>
      </c>
      <c r="F41" s="15">
        <f t="shared" si="12"/>
        <v>56716.076000000001</v>
      </c>
      <c r="G41" s="19">
        <v>13476.234</v>
      </c>
      <c r="H41" s="19">
        <v>14031.442999999999</v>
      </c>
      <c r="I41" s="19">
        <v>14189.268</v>
      </c>
      <c r="J41" s="19">
        <v>15019.130999999999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7"/>
      <c r="AR41" s="28"/>
      <c r="AS41" s="28"/>
      <c r="AT41" s="28"/>
      <c r="AU41" s="28"/>
      <c r="AV41" s="28"/>
      <c r="AW41" s="28"/>
      <c r="AX41" s="28"/>
      <c r="AY41" s="29"/>
      <c r="AZ41" s="30"/>
    </row>
    <row r="42" spans="1:52" s="66" customFormat="1" ht="17.100000000000001" customHeight="1" x14ac:dyDescent="0.2">
      <c r="A42" s="76"/>
      <c r="B42" s="79"/>
      <c r="C42" s="91"/>
      <c r="D42" s="76"/>
      <c r="E42" s="67" t="s">
        <v>59</v>
      </c>
      <c r="F42" s="15">
        <f t="shared" si="12"/>
        <v>0</v>
      </c>
      <c r="G42" s="60">
        <v>0</v>
      </c>
      <c r="H42" s="60">
        <v>0</v>
      </c>
      <c r="I42" s="60">
        <v>0</v>
      </c>
      <c r="J42" s="60">
        <v>0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2"/>
      <c r="AR42" s="63"/>
      <c r="AS42" s="63"/>
      <c r="AT42" s="63"/>
      <c r="AU42" s="63"/>
      <c r="AV42" s="63"/>
      <c r="AW42" s="63"/>
      <c r="AX42" s="63"/>
      <c r="AY42" s="64"/>
      <c r="AZ42" s="65"/>
    </row>
    <row r="43" spans="1:52" s="31" customFormat="1" ht="15.6" customHeight="1" x14ac:dyDescent="0.2">
      <c r="A43" s="105" t="s">
        <v>108</v>
      </c>
      <c r="B43" s="77" t="s">
        <v>136</v>
      </c>
      <c r="C43" s="89" t="s">
        <v>124</v>
      </c>
      <c r="D43" s="105" t="s">
        <v>111</v>
      </c>
      <c r="E43" s="58" t="s">
        <v>47</v>
      </c>
      <c r="F43" s="15">
        <f t="shared" si="12"/>
        <v>36213.171000000002</v>
      </c>
      <c r="G43" s="16">
        <f t="shared" ref="G43:I43" si="17">G44+G45+G46+G47</f>
        <v>8545.7039999999997</v>
      </c>
      <c r="H43" s="16">
        <f t="shared" si="17"/>
        <v>8961.1419999999998</v>
      </c>
      <c r="I43" s="16">
        <f t="shared" si="17"/>
        <v>9100.2510000000002</v>
      </c>
      <c r="J43" s="16">
        <f t="shared" ref="J43" si="18">J44+J45+J46+J47</f>
        <v>9606.0740000000005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7"/>
      <c r="AR43" s="28"/>
      <c r="AS43" s="28"/>
      <c r="AT43" s="28"/>
      <c r="AU43" s="28"/>
      <c r="AV43" s="28"/>
      <c r="AW43" s="28"/>
      <c r="AX43" s="28"/>
      <c r="AY43" s="29"/>
      <c r="AZ43" s="30"/>
    </row>
    <row r="44" spans="1:52" s="31" customFormat="1" ht="14.25" customHeight="1" x14ac:dyDescent="0.2">
      <c r="A44" s="75"/>
      <c r="B44" s="78"/>
      <c r="C44" s="90"/>
      <c r="D44" s="75"/>
      <c r="E44" s="58" t="s">
        <v>56</v>
      </c>
      <c r="F44" s="15">
        <f t="shared" si="12"/>
        <v>0</v>
      </c>
      <c r="G44" s="18">
        <v>0</v>
      </c>
      <c r="H44" s="18">
        <v>0</v>
      </c>
      <c r="I44" s="18">
        <v>0</v>
      </c>
      <c r="J44" s="18">
        <v>0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7"/>
      <c r="AR44" s="28"/>
      <c r="AS44" s="28"/>
      <c r="AT44" s="28"/>
      <c r="AU44" s="28"/>
      <c r="AV44" s="28"/>
      <c r="AW44" s="28"/>
      <c r="AX44" s="28"/>
      <c r="AY44" s="29"/>
      <c r="AZ44" s="30"/>
    </row>
    <row r="45" spans="1:52" s="31" customFormat="1" ht="14.25" customHeight="1" x14ac:dyDescent="0.2">
      <c r="A45" s="75"/>
      <c r="B45" s="78"/>
      <c r="C45" s="90"/>
      <c r="D45" s="75"/>
      <c r="E45" s="58" t="s">
        <v>57</v>
      </c>
      <c r="F45" s="15">
        <f t="shared" si="12"/>
        <v>0</v>
      </c>
      <c r="G45" s="18">
        <v>0</v>
      </c>
      <c r="H45" s="18">
        <v>0</v>
      </c>
      <c r="I45" s="18">
        <v>0</v>
      </c>
      <c r="J45" s="18">
        <v>0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7"/>
      <c r="AR45" s="28"/>
      <c r="AS45" s="28"/>
      <c r="AT45" s="28"/>
      <c r="AU45" s="28"/>
      <c r="AV45" s="28"/>
      <c r="AW45" s="28"/>
      <c r="AX45" s="28"/>
      <c r="AY45" s="29"/>
      <c r="AZ45" s="30"/>
    </row>
    <row r="46" spans="1:52" s="31" customFormat="1" ht="17.649999999999999" customHeight="1" x14ac:dyDescent="0.2">
      <c r="A46" s="75"/>
      <c r="B46" s="78"/>
      <c r="C46" s="90"/>
      <c r="D46" s="75"/>
      <c r="E46" s="58" t="s">
        <v>58</v>
      </c>
      <c r="F46" s="15">
        <f t="shared" si="12"/>
        <v>36213.171000000002</v>
      </c>
      <c r="G46" s="19">
        <v>8545.7039999999997</v>
      </c>
      <c r="H46" s="19">
        <v>8961.1419999999998</v>
      </c>
      <c r="I46" s="19">
        <v>9100.2510000000002</v>
      </c>
      <c r="J46" s="19">
        <v>9606.0740000000005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7"/>
      <c r="AR46" s="28"/>
      <c r="AS46" s="28"/>
      <c r="AT46" s="28"/>
      <c r="AU46" s="28"/>
      <c r="AV46" s="28"/>
      <c r="AW46" s="28"/>
      <c r="AX46" s="28"/>
      <c r="AY46" s="29"/>
      <c r="AZ46" s="30"/>
    </row>
    <row r="47" spans="1:52" s="66" customFormat="1" ht="14.25" customHeight="1" x14ac:dyDescent="0.2">
      <c r="A47" s="76"/>
      <c r="B47" s="79"/>
      <c r="C47" s="91"/>
      <c r="D47" s="76"/>
      <c r="E47" s="67" t="s">
        <v>59</v>
      </c>
      <c r="F47" s="15">
        <f t="shared" si="12"/>
        <v>0</v>
      </c>
      <c r="G47" s="60">
        <v>0</v>
      </c>
      <c r="H47" s="60">
        <v>0</v>
      </c>
      <c r="I47" s="60">
        <v>0</v>
      </c>
      <c r="J47" s="60">
        <v>0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2"/>
      <c r="AR47" s="63"/>
      <c r="AS47" s="63"/>
      <c r="AT47" s="63"/>
      <c r="AU47" s="63"/>
      <c r="AV47" s="63"/>
      <c r="AW47" s="63"/>
      <c r="AX47" s="63"/>
      <c r="AY47" s="64"/>
      <c r="AZ47" s="65"/>
    </row>
    <row r="48" spans="1:52" s="31" customFormat="1" ht="15.6" customHeight="1" x14ac:dyDescent="0.2">
      <c r="A48" s="105" t="s">
        <v>118</v>
      </c>
      <c r="B48" s="77" t="s">
        <v>96</v>
      </c>
      <c r="C48" s="89" t="s">
        <v>124</v>
      </c>
      <c r="D48" s="105" t="s">
        <v>98</v>
      </c>
      <c r="E48" s="67" t="s">
        <v>47</v>
      </c>
      <c r="F48" s="15">
        <f t="shared" si="12"/>
        <v>500.63710000000003</v>
      </c>
      <c r="G48" s="16">
        <f t="shared" ref="G48:I48" si="19">G49+G50+G51+G52</f>
        <v>122.6371</v>
      </c>
      <c r="H48" s="16">
        <f t="shared" si="19"/>
        <v>126</v>
      </c>
      <c r="I48" s="16">
        <f t="shared" si="19"/>
        <v>126</v>
      </c>
      <c r="J48" s="16">
        <f t="shared" ref="J48" si="20">J49+J50+J51+J52</f>
        <v>126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7"/>
      <c r="AR48" s="28"/>
      <c r="AS48" s="28"/>
      <c r="AT48" s="28"/>
      <c r="AU48" s="28"/>
      <c r="AV48" s="28"/>
      <c r="AW48" s="28"/>
      <c r="AX48" s="28"/>
      <c r="AY48" s="29"/>
      <c r="AZ48" s="30"/>
    </row>
    <row r="49" spans="1:52" s="31" customFormat="1" ht="14.25" customHeight="1" x14ac:dyDescent="0.2">
      <c r="A49" s="75"/>
      <c r="B49" s="78"/>
      <c r="C49" s="90"/>
      <c r="D49" s="75"/>
      <c r="E49" s="67" t="s">
        <v>56</v>
      </c>
      <c r="F49" s="15">
        <f t="shared" si="12"/>
        <v>0</v>
      </c>
      <c r="G49" s="18">
        <v>0</v>
      </c>
      <c r="H49" s="18">
        <v>0</v>
      </c>
      <c r="I49" s="18">
        <v>0</v>
      </c>
      <c r="J49" s="18">
        <v>0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7"/>
      <c r="AR49" s="28"/>
      <c r="AS49" s="28"/>
      <c r="AT49" s="28"/>
      <c r="AU49" s="28"/>
      <c r="AV49" s="28"/>
      <c r="AW49" s="28"/>
      <c r="AX49" s="28"/>
      <c r="AY49" s="29"/>
      <c r="AZ49" s="30"/>
    </row>
    <row r="50" spans="1:52" s="31" customFormat="1" ht="14.25" customHeight="1" x14ac:dyDescent="0.2">
      <c r="A50" s="75"/>
      <c r="B50" s="78"/>
      <c r="C50" s="90"/>
      <c r="D50" s="75"/>
      <c r="E50" s="67" t="s">
        <v>57</v>
      </c>
      <c r="F50" s="15">
        <f t="shared" si="12"/>
        <v>500.63710000000003</v>
      </c>
      <c r="G50" s="19">
        <v>122.6371</v>
      </c>
      <c r="H50" s="18">
        <v>126</v>
      </c>
      <c r="I50" s="18">
        <v>126</v>
      </c>
      <c r="J50" s="18">
        <v>126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7"/>
      <c r="AR50" s="28"/>
      <c r="AS50" s="28"/>
      <c r="AT50" s="28"/>
      <c r="AU50" s="28"/>
      <c r="AV50" s="28"/>
      <c r="AW50" s="28"/>
      <c r="AX50" s="28"/>
      <c r="AY50" s="29"/>
      <c r="AZ50" s="30"/>
    </row>
    <row r="51" spans="1:52" s="31" customFormat="1" ht="38.1" customHeight="1" x14ac:dyDescent="0.2">
      <c r="A51" s="75"/>
      <c r="B51" s="78"/>
      <c r="C51" s="90"/>
      <c r="D51" s="75"/>
      <c r="E51" s="67" t="s">
        <v>58</v>
      </c>
      <c r="F51" s="15">
        <f t="shared" si="12"/>
        <v>0</v>
      </c>
      <c r="G51" s="19">
        <v>0</v>
      </c>
      <c r="H51" s="19">
        <v>0</v>
      </c>
      <c r="I51" s="19">
        <v>0</v>
      </c>
      <c r="J51" s="19">
        <v>0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7"/>
      <c r="AR51" s="28"/>
      <c r="AS51" s="28"/>
      <c r="AT51" s="28"/>
      <c r="AU51" s="28"/>
      <c r="AV51" s="28"/>
      <c r="AW51" s="28"/>
      <c r="AX51" s="28"/>
      <c r="AY51" s="29"/>
      <c r="AZ51" s="30"/>
    </row>
    <row r="52" spans="1:52" s="66" customFormat="1" ht="14.25" customHeight="1" x14ac:dyDescent="0.2">
      <c r="A52" s="76"/>
      <c r="B52" s="79"/>
      <c r="C52" s="91"/>
      <c r="D52" s="76"/>
      <c r="E52" s="67" t="s">
        <v>59</v>
      </c>
      <c r="F52" s="15">
        <f t="shared" si="12"/>
        <v>0</v>
      </c>
      <c r="G52" s="60">
        <v>0</v>
      </c>
      <c r="H52" s="60">
        <v>0</v>
      </c>
      <c r="I52" s="60">
        <v>0</v>
      </c>
      <c r="J52" s="60">
        <v>0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2"/>
      <c r="AR52" s="63"/>
      <c r="AS52" s="63"/>
      <c r="AT52" s="63"/>
      <c r="AU52" s="63"/>
      <c r="AV52" s="63"/>
      <c r="AW52" s="63"/>
      <c r="AX52" s="63"/>
      <c r="AY52" s="64"/>
      <c r="AZ52" s="65"/>
    </row>
    <row r="53" spans="1:52" s="31" customFormat="1" ht="15.6" customHeight="1" x14ac:dyDescent="0.2">
      <c r="A53" s="105" t="s">
        <v>64</v>
      </c>
      <c r="B53" s="105" t="s">
        <v>81</v>
      </c>
      <c r="C53" s="89" t="s">
        <v>124</v>
      </c>
      <c r="D53" s="83" t="s">
        <v>112</v>
      </c>
      <c r="E53" s="67" t="s">
        <v>47</v>
      </c>
      <c r="F53" s="15">
        <f t="shared" si="12"/>
        <v>800</v>
      </c>
      <c r="G53" s="16">
        <f t="shared" ref="G53:J53" si="21">G58</f>
        <v>200</v>
      </c>
      <c r="H53" s="16">
        <f t="shared" si="21"/>
        <v>200</v>
      </c>
      <c r="I53" s="16">
        <f t="shared" si="21"/>
        <v>200</v>
      </c>
      <c r="J53" s="16">
        <f t="shared" si="21"/>
        <v>200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7"/>
      <c r="AR53" s="28"/>
      <c r="AS53" s="28"/>
      <c r="AT53" s="28"/>
      <c r="AU53" s="28"/>
      <c r="AV53" s="28"/>
      <c r="AW53" s="28"/>
      <c r="AX53" s="28"/>
      <c r="AY53" s="29"/>
      <c r="AZ53" s="30"/>
    </row>
    <row r="54" spans="1:52" s="31" customFormat="1" ht="17.100000000000001" customHeight="1" x14ac:dyDescent="0.2">
      <c r="A54" s="75"/>
      <c r="B54" s="75"/>
      <c r="C54" s="90"/>
      <c r="D54" s="84"/>
      <c r="E54" s="67" t="s">
        <v>56</v>
      </c>
      <c r="F54" s="15">
        <f t="shared" si="12"/>
        <v>0</v>
      </c>
      <c r="G54" s="16">
        <f t="shared" ref="G54:J57" si="22">G59</f>
        <v>0</v>
      </c>
      <c r="H54" s="16">
        <f t="shared" si="22"/>
        <v>0</v>
      </c>
      <c r="I54" s="16">
        <f t="shared" si="22"/>
        <v>0</v>
      </c>
      <c r="J54" s="16">
        <f t="shared" si="22"/>
        <v>0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7"/>
      <c r="AR54" s="28"/>
      <c r="AS54" s="28"/>
      <c r="AT54" s="28"/>
      <c r="AU54" s="28"/>
      <c r="AV54" s="28"/>
      <c r="AW54" s="28"/>
      <c r="AX54" s="28"/>
      <c r="AY54" s="29"/>
      <c r="AZ54" s="30"/>
    </row>
    <row r="55" spans="1:52" s="31" customFormat="1" ht="14.25" customHeight="1" x14ac:dyDescent="0.2">
      <c r="A55" s="75"/>
      <c r="B55" s="75"/>
      <c r="C55" s="90"/>
      <c r="D55" s="84"/>
      <c r="E55" s="67" t="s">
        <v>57</v>
      </c>
      <c r="F55" s="15">
        <f t="shared" si="12"/>
        <v>0</v>
      </c>
      <c r="G55" s="16">
        <f t="shared" si="22"/>
        <v>0</v>
      </c>
      <c r="H55" s="16">
        <f t="shared" si="22"/>
        <v>0</v>
      </c>
      <c r="I55" s="16">
        <f t="shared" si="22"/>
        <v>0</v>
      </c>
      <c r="J55" s="16">
        <f t="shared" si="22"/>
        <v>0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7"/>
      <c r="AR55" s="28"/>
      <c r="AS55" s="28"/>
      <c r="AT55" s="28"/>
      <c r="AU55" s="28"/>
      <c r="AV55" s="28"/>
      <c r="AW55" s="28"/>
      <c r="AX55" s="28"/>
      <c r="AY55" s="29"/>
      <c r="AZ55" s="30"/>
    </row>
    <row r="56" spans="1:52" s="31" customFormat="1" x14ac:dyDescent="0.2">
      <c r="A56" s="75"/>
      <c r="B56" s="75"/>
      <c r="C56" s="90"/>
      <c r="D56" s="84"/>
      <c r="E56" s="67" t="s">
        <v>58</v>
      </c>
      <c r="F56" s="15">
        <f t="shared" si="12"/>
        <v>800</v>
      </c>
      <c r="G56" s="16">
        <f t="shared" si="22"/>
        <v>200</v>
      </c>
      <c r="H56" s="16">
        <f t="shared" si="22"/>
        <v>200</v>
      </c>
      <c r="I56" s="16">
        <f t="shared" si="22"/>
        <v>200</v>
      </c>
      <c r="J56" s="16">
        <f t="shared" si="22"/>
        <v>200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7"/>
      <c r="AR56" s="28"/>
      <c r="AS56" s="28"/>
      <c r="AT56" s="28"/>
      <c r="AU56" s="28"/>
      <c r="AV56" s="28"/>
      <c r="AW56" s="28"/>
      <c r="AX56" s="28"/>
      <c r="AY56" s="29"/>
      <c r="AZ56" s="30"/>
    </row>
    <row r="57" spans="1:52" s="42" customFormat="1" ht="12.95" customHeight="1" x14ac:dyDescent="0.2">
      <c r="A57" s="76"/>
      <c r="B57" s="76"/>
      <c r="C57" s="91"/>
      <c r="D57" s="85"/>
      <c r="E57" s="67" t="s">
        <v>59</v>
      </c>
      <c r="F57" s="15">
        <f t="shared" si="12"/>
        <v>0</v>
      </c>
      <c r="G57" s="16">
        <f t="shared" si="22"/>
        <v>0</v>
      </c>
      <c r="H57" s="16">
        <f t="shared" si="22"/>
        <v>0</v>
      </c>
      <c r="I57" s="16">
        <f t="shared" si="22"/>
        <v>0</v>
      </c>
      <c r="J57" s="16">
        <f t="shared" si="22"/>
        <v>0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38"/>
      <c r="AR57" s="39"/>
      <c r="AS57" s="39"/>
      <c r="AT57" s="39"/>
      <c r="AU57" s="39"/>
      <c r="AV57" s="39"/>
      <c r="AW57" s="39"/>
      <c r="AX57" s="39"/>
      <c r="AY57" s="40"/>
      <c r="AZ57" s="41"/>
    </row>
    <row r="58" spans="1:52" s="31" customFormat="1" ht="15.6" customHeight="1" x14ac:dyDescent="0.2">
      <c r="A58" s="105" t="s">
        <v>22</v>
      </c>
      <c r="B58" s="77" t="s">
        <v>128</v>
      </c>
      <c r="C58" s="89" t="s">
        <v>124</v>
      </c>
      <c r="D58" s="75" t="s">
        <v>112</v>
      </c>
      <c r="E58" s="67" t="s">
        <v>47</v>
      </c>
      <c r="F58" s="15">
        <f t="shared" si="12"/>
        <v>800</v>
      </c>
      <c r="G58" s="16">
        <f t="shared" ref="G58:J58" si="23">G59+G60+G61+G62</f>
        <v>200</v>
      </c>
      <c r="H58" s="16">
        <f t="shared" si="23"/>
        <v>200</v>
      </c>
      <c r="I58" s="16">
        <f t="shared" si="23"/>
        <v>200</v>
      </c>
      <c r="J58" s="16">
        <f t="shared" si="23"/>
        <v>200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7"/>
      <c r="AR58" s="28"/>
      <c r="AS58" s="28"/>
      <c r="AT58" s="28"/>
      <c r="AU58" s="28"/>
      <c r="AV58" s="28"/>
      <c r="AW58" s="28"/>
      <c r="AX58" s="28"/>
      <c r="AY58" s="29"/>
      <c r="AZ58" s="30"/>
    </row>
    <row r="59" spans="1:52" s="31" customFormat="1" ht="14.25" customHeight="1" x14ac:dyDescent="0.2">
      <c r="A59" s="75"/>
      <c r="B59" s="78"/>
      <c r="C59" s="90"/>
      <c r="D59" s="75"/>
      <c r="E59" s="14" t="s">
        <v>56</v>
      </c>
      <c r="F59" s="15">
        <f t="shared" si="12"/>
        <v>0</v>
      </c>
      <c r="G59" s="18">
        <v>0</v>
      </c>
      <c r="H59" s="18">
        <v>0</v>
      </c>
      <c r="I59" s="18">
        <v>0</v>
      </c>
      <c r="J59" s="18">
        <v>0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7"/>
      <c r="AR59" s="28"/>
      <c r="AS59" s="28"/>
      <c r="AT59" s="28"/>
      <c r="AU59" s="28"/>
      <c r="AV59" s="28"/>
      <c r="AW59" s="28"/>
      <c r="AX59" s="28"/>
      <c r="AY59" s="29"/>
      <c r="AZ59" s="30"/>
    </row>
    <row r="60" spans="1:52" s="31" customFormat="1" ht="12.95" customHeight="1" x14ac:dyDescent="0.2">
      <c r="A60" s="75"/>
      <c r="B60" s="78"/>
      <c r="C60" s="90"/>
      <c r="D60" s="75"/>
      <c r="E60" s="14" t="s">
        <v>57</v>
      </c>
      <c r="F60" s="15">
        <f t="shared" si="12"/>
        <v>0</v>
      </c>
      <c r="G60" s="18">
        <v>0</v>
      </c>
      <c r="H60" s="18">
        <v>0</v>
      </c>
      <c r="I60" s="18">
        <v>0</v>
      </c>
      <c r="J60" s="18">
        <v>0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7"/>
      <c r="AR60" s="28"/>
      <c r="AS60" s="28"/>
      <c r="AT60" s="28"/>
      <c r="AU60" s="28"/>
      <c r="AV60" s="28"/>
      <c r="AW60" s="28"/>
      <c r="AX60" s="28"/>
      <c r="AY60" s="29"/>
      <c r="AZ60" s="30"/>
    </row>
    <row r="61" spans="1:52" s="31" customFormat="1" ht="16.350000000000001" customHeight="1" x14ac:dyDescent="0.2">
      <c r="A61" s="75"/>
      <c r="B61" s="78"/>
      <c r="C61" s="90"/>
      <c r="D61" s="75"/>
      <c r="E61" s="14" t="s">
        <v>58</v>
      </c>
      <c r="F61" s="15">
        <f t="shared" si="12"/>
        <v>800</v>
      </c>
      <c r="G61" s="19">
        <v>200</v>
      </c>
      <c r="H61" s="18">
        <v>200</v>
      </c>
      <c r="I61" s="18">
        <v>200</v>
      </c>
      <c r="J61" s="18">
        <v>200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7"/>
      <c r="AR61" s="28"/>
      <c r="AS61" s="28"/>
      <c r="AT61" s="28"/>
      <c r="AU61" s="28"/>
      <c r="AV61" s="28"/>
      <c r="AW61" s="28"/>
      <c r="AX61" s="28"/>
      <c r="AY61" s="29"/>
      <c r="AZ61" s="30"/>
    </row>
    <row r="62" spans="1:52" s="42" customFormat="1" ht="65.849999999999994" customHeight="1" x14ac:dyDescent="0.2">
      <c r="A62" s="76"/>
      <c r="B62" s="79"/>
      <c r="C62" s="91"/>
      <c r="D62" s="76"/>
      <c r="E62" s="14" t="s">
        <v>59</v>
      </c>
      <c r="F62" s="15">
        <f t="shared" si="12"/>
        <v>0</v>
      </c>
      <c r="G62" s="18">
        <v>0</v>
      </c>
      <c r="H62" s="17">
        <v>0</v>
      </c>
      <c r="I62" s="18">
        <v>0</v>
      </c>
      <c r="J62" s="18">
        <v>0</v>
      </c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38"/>
      <c r="AR62" s="39"/>
      <c r="AS62" s="39"/>
      <c r="AT62" s="39"/>
      <c r="AU62" s="39"/>
      <c r="AV62" s="39"/>
      <c r="AW62" s="39"/>
      <c r="AX62" s="39"/>
      <c r="AY62" s="40"/>
      <c r="AZ62" s="41"/>
    </row>
    <row r="63" spans="1:52" s="31" customFormat="1" ht="15.6" customHeight="1" x14ac:dyDescent="0.2">
      <c r="A63" s="105" t="s">
        <v>65</v>
      </c>
      <c r="B63" s="105" t="s">
        <v>82</v>
      </c>
      <c r="C63" s="89" t="s">
        <v>121</v>
      </c>
      <c r="D63" s="105" t="s">
        <v>106</v>
      </c>
      <c r="E63" s="43" t="s">
        <v>47</v>
      </c>
      <c r="F63" s="15">
        <f t="shared" si="12"/>
        <v>100800.236</v>
      </c>
      <c r="G63" s="16">
        <f>G68+G73+G78+G83</f>
        <v>22838.251</v>
      </c>
      <c r="H63" s="16">
        <f t="shared" ref="H63:J63" si="24">H68+H73+H78+H83</f>
        <v>25900.700999999997</v>
      </c>
      <c r="I63" s="16">
        <f t="shared" si="24"/>
        <v>25221.136000000002</v>
      </c>
      <c r="J63" s="16">
        <f t="shared" si="24"/>
        <v>26840.148000000001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7"/>
      <c r="AR63" s="28"/>
      <c r="AS63" s="28"/>
      <c r="AT63" s="28"/>
      <c r="AU63" s="28"/>
      <c r="AV63" s="28"/>
      <c r="AW63" s="28"/>
      <c r="AX63" s="28"/>
      <c r="AY63" s="29"/>
      <c r="AZ63" s="30"/>
    </row>
    <row r="64" spans="1:52" s="31" customFormat="1" x14ac:dyDescent="0.2">
      <c r="A64" s="75"/>
      <c r="B64" s="75"/>
      <c r="C64" s="90"/>
      <c r="D64" s="75"/>
      <c r="E64" s="43" t="s">
        <v>56</v>
      </c>
      <c r="F64" s="15">
        <f t="shared" si="12"/>
        <v>0</v>
      </c>
      <c r="G64" s="16">
        <f t="shared" ref="G64:J67" si="25">G74+G79+G84</f>
        <v>0</v>
      </c>
      <c r="H64" s="16">
        <f t="shared" si="25"/>
        <v>0</v>
      </c>
      <c r="I64" s="16">
        <f t="shared" si="25"/>
        <v>0</v>
      </c>
      <c r="J64" s="16">
        <f t="shared" si="25"/>
        <v>0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7"/>
      <c r="AR64" s="28"/>
      <c r="AS64" s="28"/>
      <c r="AT64" s="28"/>
      <c r="AU64" s="28"/>
      <c r="AV64" s="28"/>
      <c r="AW64" s="28"/>
      <c r="AX64" s="28"/>
      <c r="AY64" s="29"/>
      <c r="AZ64" s="30"/>
    </row>
    <row r="65" spans="1:52" s="31" customFormat="1" x14ac:dyDescent="0.2">
      <c r="A65" s="75"/>
      <c r="B65" s="75"/>
      <c r="C65" s="90"/>
      <c r="D65" s="75"/>
      <c r="E65" s="43" t="s">
        <v>57</v>
      </c>
      <c r="F65" s="15">
        <f t="shared" ref="F65:F101" si="26">G65+H65+I65+J65</f>
        <v>0</v>
      </c>
      <c r="G65" s="16">
        <f t="shared" si="25"/>
        <v>0</v>
      </c>
      <c r="H65" s="16">
        <f t="shared" si="25"/>
        <v>0</v>
      </c>
      <c r="I65" s="16">
        <f t="shared" si="25"/>
        <v>0</v>
      </c>
      <c r="J65" s="16">
        <f t="shared" si="25"/>
        <v>0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7"/>
      <c r="AR65" s="28"/>
      <c r="AS65" s="28"/>
      <c r="AT65" s="28"/>
      <c r="AU65" s="28"/>
      <c r="AV65" s="28"/>
      <c r="AW65" s="28"/>
      <c r="AX65" s="28"/>
      <c r="AY65" s="29"/>
      <c r="AZ65" s="30"/>
    </row>
    <row r="66" spans="1:52" s="31" customFormat="1" x14ac:dyDescent="0.2">
      <c r="A66" s="75"/>
      <c r="B66" s="75"/>
      <c r="C66" s="90"/>
      <c r="D66" s="75"/>
      <c r="E66" s="43" t="s">
        <v>58</v>
      </c>
      <c r="F66" s="15">
        <f t="shared" si="26"/>
        <v>100800.236</v>
      </c>
      <c r="G66" s="16">
        <f>G71+G76+G81+G86</f>
        <v>22838.251</v>
      </c>
      <c r="H66" s="16">
        <f t="shared" ref="H66:J66" si="27">H71+H76+H81+H86</f>
        <v>25900.700999999997</v>
      </c>
      <c r="I66" s="16">
        <f t="shared" si="27"/>
        <v>25221.136000000002</v>
      </c>
      <c r="J66" s="16">
        <f t="shared" si="27"/>
        <v>26840.148000000001</v>
      </c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7"/>
      <c r="AR66" s="28"/>
      <c r="AS66" s="28"/>
      <c r="AT66" s="28"/>
      <c r="AU66" s="28"/>
      <c r="AV66" s="28"/>
      <c r="AW66" s="28"/>
      <c r="AX66" s="28"/>
      <c r="AY66" s="29"/>
      <c r="AZ66" s="30"/>
    </row>
    <row r="67" spans="1:52" s="42" customFormat="1" ht="27.2" customHeight="1" x14ac:dyDescent="0.2">
      <c r="A67" s="76"/>
      <c r="B67" s="76"/>
      <c r="C67" s="91"/>
      <c r="D67" s="75"/>
      <c r="E67" s="43" t="s">
        <v>59</v>
      </c>
      <c r="F67" s="15">
        <f t="shared" si="26"/>
        <v>0</v>
      </c>
      <c r="G67" s="16">
        <f t="shared" si="25"/>
        <v>0</v>
      </c>
      <c r="H67" s="16">
        <f t="shared" si="25"/>
        <v>0</v>
      </c>
      <c r="I67" s="16">
        <f t="shared" si="25"/>
        <v>0</v>
      </c>
      <c r="J67" s="16">
        <f t="shared" si="25"/>
        <v>0</v>
      </c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38"/>
      <c r="AR67" s="39"/>
      <c r="AS67" s="39"/>
      <c r="AT67" s="39"/>
      <c r="AU67" s="39"/>
      <c r="AV67" s="39"/>
      <c r="AW67" s="39"/>
      <c r="AX67" s="39"/>
      <c r="AY67" s="40"/>
      <c r="AZ67" s="41"/>
    </row>
    <row r="68" spans="1:52" s="31" customFormat="1" ht="15.6" customHeight="1" x14ac:dyDescent="0.2">
      <c r="A68" s="105" t="s">
        <v>66</v>
      </c>
      <c r="B68" s="77" t="s">
        <v>137</v>
      </c>
      <c r="C68" s="89" t="s">
        <v>95</v>
      </c>
      <c r="D68" s="80" t="s">
        <v>150</v>
      </c>
      <c r="E68" s="43" t="s">
        <v>47</v>
      </c>
      <c r="F68" s="15">
        <f t="shared" si="26"/>
        <v>887.13599999999997</v>
      </c>
      <c r="G68" s="16">
        <f>G69+G70+G71+G72</f>
        <v>338.09399999999999</v>
      </c>
      <c r="H68" s="16">
        <f t="shared" ref="H68:J68" si="28">H69+H70+H71+H72</f>
        <v>549.04200000000003</v>
      </c>
      <c r="I68" s="16">
        <f t="shared" si="28"/>
        <v>0</v>
      </c>
      <c r="J68" s="16">
        <f t="shared" si="28"/>
        <v>0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7"/>
      <c r="AR68" s="28"/>
      <c r="AS68" s="28"/>
      <c r="AT68" s="28"/>
      <c r="AU68" s="28"/>
      <c r="AV68" s="28"/>
      <c r="AW68" s="28"/>
      <c r="AX68" s="28"/>
      <c r="AY68" s="29"/>
      <c r="AZ68" s="30"/>
    </row>
    <row r="69" spans="1:52" s="31" customFormat="1" ht="14.25" customHeight="1" x14ac:dyDescent="0.2">
      <c r="A69" s="75"/>
      <c r="B69" s="78"/>
      <c r="C69" s="90"/>
      <c r="D69" s="81"/>
      <c r="E69" s="43" t="s">
        <v>56</v>
      </c>
      <c r="F69" s="15">
        <f t="shared" si="26"/>
        <v>0</v>
      </c>
      <c r="G69" s="18">
        <v>0</v>
      </c>
      <c r="H69" s="18">
        <v>0</v>
      </c>
      <c r="I69" s="18">
        <v>0</v>
      </c>
      <c r="J69" s="18">
        <v>0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7"/>
      <c r="AR69" s="28"/>
      <c r="AS69" s="28"/>
      <c r="AT69" s="28"/>
      <c r="AU69" s="28"/>
      <c r="AV69" s="28"/>
      <c r="AW69" s="28"/>
      <c r="AX69" s="28"/>
      <c r="AY69" s="29"/>
      <c r="AZ69" s="30"/>
    </row>
    <row r="70" spans="1:52" s="31" customFormat="1" x14ac:dyDescent="0.2">
      <c r="A70" s="75"/>
      <c r="B70" s="78"/>
      <c r="C70" s="90"/>
      <c r="D70" s="81"/>
      <c r="E70" s="43" t="s">
        <v>57</v>
      </c>
      <c r="F70" s="15">
        <f t="shared" si="26"/>
        <v>0</v>
      </c>
      <c r="G70" s="18">
        <v>0</v>
      </c>
      <c r="H70" s="18">
        <v>0</v>
      </c>
      <c r="I70" s="18">
        <v>0</v>
      </c>
      <c r="J70" s="18">
        <v>0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7"/>
      <c r="AR70" s="28"/>
      <c r="AS70" s="28"/>
      <c r="AT70" s="28"/>
      <c r="AU70" s="28"/>
      <c r="AV70" s="28"/>
      <c r="AW70" s="28"/>
      <c r="AX70" s="28"/>
      <c r="AY70" s="29"/>
      <c r="AZ70" s="30"/>
    </row>
    <row r="71" spans="1:52" s="31" customFormat="1" x14ac:dyDescent="0.2">
      <c r="A71" s="75"/>
      <c r="B71" s="78"/>
      <c r="C71" s="90"/>
      <c r="D71" s="81"/>
      <c r="E71" s="43" t="s">
        <v>58</v>
      </c>
      <c r="F71" s="15">
        <f t="shared" si="26"/>
        <v>887.13599999999997</v>
      </c>
      <c r="G71" s="19">
        <v>338.09399999999999</v>
      </c>
      <c r="H71" s="19">
        <v>549.04200000000003</v>
      </c>
      <c r="I71" s="18">
        <v>0</v>
      </c>
      <c r="J71" s="18">
        <v>0</v>
      </c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7"/>
      <c r="AR71" s="28"/>
      <c r="AS71" s="28"/>
      <c r="AT71" s="28"/>
      <c r="AU71" s="28"/>
      <c r="AV71" s="28"/>
      <c r="AW71" s="28"/>
      <c r="AX71" s="28"/>
      <c r="AY71" s="29"/>
      <c r="AZ71" s="30"/>
    </row>
    <row r="72" spans="1:52" s="42" customFormat="1" ht="15.6" customHeight="1" x14ac:dyDescent="0.2">
      <c r="A72" s="76"/>
      <c r="B72" s="79"/>
      <c r="C72" s="91"/>
      <c r="D72" s="82"/>
      <c r="E72" s="43" t="s">
        <v>59</v>
      </c>
      <c r="F72" s="15">
        <f t="shared" si="26"/>
        <v>0</v>
      </c>
      <c r="G72" s="18">
        <v>0</v>
      </c>
      <c r="H72" s="17">
        <v>0</v>
      </c>
      <c r="I72" s="18">
        <v>0</v>
      </c>
      <c r="J72" s="18">
        <v>0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38"/>
      <c r="AR72" s="39"/>
      <c r="AS72" s="39"/>
      <c r="AT72" s="39"/>
      <c r="AU72" s="39"/>
      <c r="AV72" s="39"/>
      <c r="AW72" s="39"/>
      <c r="AX72" s="39"/>
      <c r="AY72" s="40"/>
      <c r="AZ72" s="41"/>
    </row>
    <row r="73" spans="1:52" s="31" customFormat="1" ht="15.6" customHeight="1" x14ac:dyDescent="0.2">
      <c r="A73" s="105" t="s">
        <v>2</v>
      </c>
      <c r="B73" s="77" t="s">
        <v>138</v>
      </c>
      <c r="C73" s="89" t="s">
        <v>121</v>
      </c>
      <c r="D73" s="80" t="s">
        <v>89</v>
      </c>
      <c r="E73" s="43" t="s">
        <v>47</v>
      </c>
      <c r="F73" s="15">
        <f t="shared" si="26"/>
        <v>55389.042999999998</v>
      </c>
      <c r="G73" s="16">
        <f>G74+G75+G76+G77</f>
        <v>12486.252</v>
      </c>
      <c r="H73" s="16">
        <f t="shared" ref="H73:J73" si="29">H74+H75+H76+H77</f>
        <v>13964.384999999998</v>
      </c>
      <c r="I73" s="16">
        <f t="shared" si="29"/>
        <v>14016.108</v>
      </c>
      <c r="J73" s="16">
        <f t="shared" si="29"/>
        <v>14922.298000000001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7"/>
      <c r="AR73" s="28"/>
      <c r="AS73" s="28"/>
      <c r="AT73" s="28"/>
      <c r="AU73" s="28"/>
      <c r="AV73" s="28"/>
      <c r="AW73" s="28"/>
      <c r="AX73" s="28"/>
      <c r="AY73" s="29"/>
      <c r="AZ73" s="30"/>
    </row>
    <row r="74" spans="1:52" s="31" customFormat="1" ht="14.25" customHeight="1" x14ac:dyDescent="0.2">
      <c r="A74" s="75"/>
      <c r="B74" s="78"/>
      <c r="C74" s="90"/>
      <c r="D74" s="81"/>
      <c r="E74" s="43" t="s">
        <v>56</v>
      </c>
      <c r="F74" s="15">
        <f t="shared" si="26"/>
        <v>0</v>
      </c>
      <c r="G74" s="18">
        <v>0</v>
      </c>
      <c r="H74" s="18">
        <v>0</v>
      </c>
      <c r="I74" s="18">
        <v>0</v>
      </c>
      <c r="J74" s="18">
        <v>0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7"/>
      <c r="AR74" s="28"/>
      <c r="AS74" s="28"/>
      <c r="AT74" s="28"/>
      <c r="AU74" s="28"/>
      <c r="AV74" s="28"/>
      <c r="AW74" s="28"/>
      <c r="AX74" s="28"/>
      <c r="AY74" s="29"/>
      <c r="AZ74" s="30"/>
    </row>
    <row r="75" spans="1:52" s="31" customFormat="1" x14ac:dyDescent="0.2">
      <c r="A75" s="75"/>
      <c r="B75" s="78"/>
      <c r="C75" s="90"/>
      <c r="D75" s="81"/>
      <c r="E75" s="43" t="s">
        <v>57</v>
      </c>
      <c r="F75" s="15">
        <f t="shared" si="26"/>
        <v>0</v>
      </c>
      <c r="G75" s="18">
        <v>0</v>
      </c>
      <c r="H75" s="18">
        <v>0</v>
      </c>
      <c r="I75" s="18">
        <v>0</v>
      </c>
      <c r="J75" s="18">
        <v>0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7"/>
      <c r="AR75" s="28"/>
      <c r="AS75" s="28"/>
      <c r="AT75" s="28"/>
      <c r="AU75" s="28"/>
      <c r="AV75" s="28"/>
      <c r="AW75" s="28"/>
      <c r="AX75" s="28"/>
      <c r="AY75" s="29"/>
      <c r="AZ75" s="30"/>
    </row>
    <row r="76" spans="1:52" s="31" customFormat="1" x14ac:dyDescent="0.2">
      <c r="A76" s="75"/>
      <c r="B76" s="78"/>
      <c r="C76" s="90"/>
      <c r="D76" s="81"/>
      <c r="E76" s="43" t="s">
        <v>58</v>
      </c>
      <c r="F76" s="15">
        <f t="shared" si="26"/>
        <v>55389.042999999998</v>
      </c>
      <c r="G76" s="19">
        <v>12486.252</v>
      </c>
      <c r="H76" s="121">
        <f>13200.514+763.871</f>
        <v>13964.384999999998</v>
      </c>
      <c r="I76" s="18">
        <v>14016.108</v>
      </c>
      <c r="J76" s="18">
        <v>14922.298000000001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7"/>
      <c r="AR76" s="28"/>
      <c r="AS76" s="28"/>
      <c r="AT76" s="28"/>
      <c r="AU76" s="28"/>
      <c r="AV76" s="28"/>
      <c r="AW76" s="28"/>
      <c r="AX76" s="28"/>
      <c r="AY76" s="29"/>
      <c r="AZ76" s="30"/>
    </row>
    <row r="77" spans="1:52" s="42" customFormat="1" ht="15.6" customHeight="1" x14ac:dyDescent="0.2">
      <c r="A77" s="76"/>
      <c r="B77" s="79"/>
      <c r="C77" s="91"/>
      <c r="D77" s="82"/>
      <c r="E77" s="43" t="s">
        <v>59</v>
      </c>
      <c r="F77" s="15">
        <f t="shared" si="26"/>
        <v>0</v>
      </c>
      <c r="G77" s="18">
        <v>0</v>
      </c>
      <c r="H77" s="17">
        <v>0</v>
      </c>
      <c r="I77" s="18">
        <v>0</v>
      </c>
      <c r="J77" s="18">
        <v>0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38"/>
      <c r="AR77" s="39"/>
      <c r="AS77" s="39"/>
      <c r="AT77" s="39"/>
      <c r="AU77" s="39"/>
      <c r="AV77" s="39"/>
      <c r="AW77" s="39"/>
      <c r="AX77" s="39"/>
      <c r="AY77" s="40"/>
      <c r="AZ77" s="41"/>
    </row>
    <row r="78" spans="1:52" s="31" customFormat="1" ht="15.6" customHeight="1" x14ac:dyDescent="0.2">
      <c r="A78" s="105" t="s">
        <v>67</v>
      </c>
      <c r="B78" s="77" t="s">
        <v>139</v>
      </c>
      <c r="C78" s="89" t="s">
        <v>121</v>
      </c>
      <c r="D78" s="80" t="s">
        <v>90</v>
      </c>
      <c r="E78" s="43" t="s">
        <v>47</v>
      </c>
      <c r="F78" s="15">
        <f t="shared" si="26"/>
        <v>21523.136999999999</v>
      </c>
      <c r="G78" s="16">
        <f t="shared" ref="G78:J78" si="30">G79+G80+G81+G82</f>
        <v>4884.8909999999996</v>
      </c>
      <c r="H78" s="16">
        <f t="shared" si="30"/>
        <v>5415.65</v>
      </c>
      <c r="I78" s="16">
        <f t="shared" si="30"/>
        <v>5437.9520000000002</v>
      </c>
      <c r="J78" s="16">
        <f t="shared" si="30"/>
        <v>5784.6440000000002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7"/>
      <c r="AR78" s="28"/>
      <c r="AS78" s="28"/>
      <c r="AT78" s="28"/>
      <c r="AU78" s="28"/>
      <c r="AV78" s="28"/>
      <c r="AW78" s="28"/>
      <c r="AX78" s="28"/>
      <c r="AY78" s="29"/>
      <c r="AZ78" s="30"/>
    </row>
    <row r="79" spans="1:52" s="31" customFormat="1" x14ac:dyDescent="0.2">
      <c r="A79" s="75"/>
      <c r="B79" s="78"/>
      <c r="C79" s="90"/>
      <c r="D79" s="81"/>
      <c r="E79" s="43" t="s">
        <v>56</v>
      </c>
      <c r="F79" s="15">
        <f t="shared" si="26"/>
        <v>0</v>
      </c>
      <c r="G79" s="18">
        <v>0</v>
      </c>
      <c r="H79" s="18">
        <v>0</v>
      </c>
      <c r="I79" s="18">
        <v>0</v>
      </c>
      <c r="J79" s="18">
        <v>0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7"/>
      <c r="AR79" s="28"/>
      <c r="AS79" s="28"/>
      <c r="AT79" s="28"/>
      <c r="AU79" s="28"/>
      <c r="AV79" s="28"/>
      <c r="AW79" s="28"/>
      <c r="AX79" s="28"/>
      <c r="AY79" s="29"/>
      <c r="AZ79" s="30"/>
    </row>
    <row r="80" spans="1:52" s="31" customFormat="1" x14ac:dyDescent="0.2">
      <c r="A80" s="75"/>
      <c r="B80" s="78"/>
      <c r="C80" s="90"/>
      <c r="D80" s="81"/>
      <c r="E80" s="43" t="s">
        <v>57</v>
      </c>
      <c r="F80" s="15">
        <f t="shared" si="26"/>
        <v>0</v>
      </c>
      <c r="G80" s="18">
        <v>0</v>
      </c>
      <c r="H80" s="18">
        <v>0</v>
      </c>
      <c r="I80" s="18">
        <v>0</v>
      </c>
      <c r="J80" s="18">
        <v>0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7"/>
      <c r="AR80" s="28"/>
      <c r="AS80" s="28"/>
      <c r="AT80" s="28"/>
      <c r="AU80" s="28"/>
      <c r="AV80" s="28"/>
      <c r="AW80" s="28"/>
      <c r="AX80" s="28"/>
      <c r="AY80" s="29"/>
      <c r="AZ80" s="30"/>
    </row>
    <row r="81" spans="1:52" s="31" customFormat="1" x14ac:dyDescent="0.2">
      <c r="A81" s="75"/>
      <c r="B81" s="78"/>
      <c r="C81" s="90"/>
      <c r="D81" s="81"/>
      <c r="E81" s="43" t="s">
        <v>58</v>
      </c>
      <c r="F81" s="15">
        <f t="shared" si="26"/>
        <v>21523.136999999999</v>
      </c>
      <c r="G81" s="19">
        <v>4884.8909999999996</v>
      </c>
      <c r="H81" s="121">
        <f>5178.923+236.727</f>
        <v>5415.65</v>
      </c>
      <c r="I81" s="18">
        <v>5437.9520000000002</v>
      </c>
      <c r="J81" s="18">
        <v>5784.6440000000002</v>
      </c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7"/>
      <c r="AR81" s="28"/>
      <c r="AS81" s="28"/>
      <c r="AT81" s="28"/>
      <c r="AU81" s="28"/>
      <c r="AV81" s="28"/>
      <c r="AW81" s="28"/>
      <c r="AX81" s="28"/>
      <c r="AY81" s="29"/>
      <c r="AZ81" s="30"/>
    </row>
    <row r="82" spans="1:52" s="42" customFormat="1" ht="19.149999999999999" customHeight="1" x14ac:dyDescent="0.2">
      <c r="A82" s="76"/>
      <c r="B82" s="79"/>
      <c r="C82" s="91"/>
      <c r="D82" s="82"/>
      <c r="E82" s="43" t="s">
        <v>59</v>
      </c>
      <c r="F82" s="15">
        <f t="shared" si="26"/>
        <v>0</v>
      </c>
      <c r="G82" s="18">
        <v>0</v>
      </c>
      <c r="H82" s="17">
        <v>0</v>
      </c>
      <c r="I82" s="18">
        <v>0</v>
      </c>
      <c r="J82" s="18">
        <v>0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38"/>
      <c r="AR82" s="39"/>
      <c r="AS82" s="39"/>
      <c r="AT82" s="39"/>
      <c r="AU82" s="39"/>
      <c r="AV82" s="39"/>
      <c r="AW82" s="39"/>
      <c r="AX82" s="39"/>
      <c r="AY82" s="40"/>
      <c r="AZ82" s="41"/>
    </row>
    <row r="83" spans="1:52" s="31" customFormat="1" ht="15.6" customHeight="1" x14ac:dyDescent="0.2">
      <c r="A83" s="105" t="s">
        <v>100</v>
      </c>
      <c r="B83" s="77" t="s">
        <v>140</v>
      </c>
      <c r="C83" s="89" t="s">
        <v>121</v>
      </c>
      <c r="D83" s="80" t="s">
        <v>91</v>
      </c>
      <c r="E83" s="43" t="s">
        <v>47</v>
      </c>
      <c r="F83" s="15">
        <f t="shared" si="26"/>
        <v>23000.92</v>
      </c>
      <c r="G83" s="16">
        <f t="shared" ref="G83:J83" si="31">G84+G85+G86+G87</f>
        <v>5129.0140000000001</v>
      </c>
      <c r="H83" s="16">
        <f t="shared" si="31"/>
        <v>5971.6239999999998</v>
      </c>
      <c r="I83" s="16">
        <f t="shared" si="31"/>
        <v>5767.076</v>
      </c>
      <c r="J83" s="16">
        <f t="shared" si="31"/>
        <v>6133.2060000000001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7"/>
      <c r="AR83" s="28"/>
      <c r="AS83" s="28"/>
      <c r="AT83" s="28"/>
      <c r="AU83" s="28"/>
      <c r="AV83" s="28"/>
      <c r="AW83" s="28"/>
      <c r="AX83" s="28"/>
      <c r="AY83" s="29"/>
      <c r="AZ83" s="30"/>
    </row>
    <row r="84" spans="1:52" s="31" customFormat="1" x14ac:dyDescent="0.2">
      <c r="A84" s="75"/>
      <c r="B84" s="78"/>
      <c r="C84" s="90"/>
      <c r="D84" s="81"/>
      <c r="E84" s="43" t="s">
        <v>56</v>
      </c>
      <c r="F84" s="15">
        <f t="shared" si="26"/>
        <v>0</v>
      </c>
      <c r="G84" s="18">
        <v>0</v>
      </c>
      <c r="H84" s="18">
        <v>0</v>
      </c>
      <c r="I84" s="18">
        <v>0</v>
      </c>
      <c r="J84" s="18">
        <v>0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7"/>
      <c r="AR84" s="28"/>
      <c r="AS84" s="28"/>
      <c r="AT84" s="28"/>
      <c r="AU84" s="28"/>
      <c r="AV84" s="28"/>
      <c r="AW84" s="28"/>
      <c r="AX84" s="28"/>
      <c r="AY84" s="29"/>
      <c r="AZ84" s="30"/>
    </row>
    <row r="85" spans="1:52" s="31" customFormat="1" x14ac:dyDescent="0.2">
      <c r="A85" s="75"/>
      <c r="B85" s="78"/>
      <c r="C85" s="90"/>
      <c r="D85" s="81"/>
      <c r="E85" s="43" t="s">
        <v>57</v>
      </c>
      <c r="F85" s="15">
        <f t="shared" si="26"/>
        <v>0</v>
      </c>
      <c r="G85" s="18">
        <v>0</v>
      </c>
      <c r="H85" s="18">
        <v>0</v>
      </c>
      <c r="I85" s="18">
        <v>0</v>
      </c>
      <c r="J85" s="18">
        <v>0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7"/>
      <c r="AR85" s="28"/>
      <c r="AS85" s="28"/>
      <c r="AT85" s="28"/>
      <c r="AU85" s="28"/>
      <c r="AV85" s="28"/>
      <c r="AW85" s="28"/>
      <c r="AX85" s="28"/>
      <c r="AY85" s="29"/>
      <c r="AZ85" s="30"/>
    </row>
    <row r="86" spans="1:52" s="31" customFormat="1" x14ac:dyDescent="0.2">
      <c r="A86" s="75"/>
      <c r="B86" s="78"/>
      <c r="C86" s="90"/>
      <c r="D86" s="81"/>
      <c r="E86" s="43" t="s">
        <v>58</v>
      </c>
      <c r="F86" s="15">
        <f>G86+H86+I86+J86</f>
        <v>23000.92</v>
      </c>
      <c r="G86" s="19">
        <v>5129.0140000000001</v>
      </c>
      <c r="H86" s="121">
        <f>5483.835+487.789</f>
        <v>5971.6239999999998</v>
      </c>
      <c r="I86" s="18">
        <v>5767.076</v>
      </c>
      <c r="J86" s="18">
        <v>6133.2060000000001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7"/>
      <c r="AR86" s="28"/>
      <c r="AS86" s="28"/>
      <c r="AT86" s="28"/>
      <c r="AU86" s="28"/>
      <c r="AV86" s="28"/>
      <c r="AW86" s="28"/>
      <c r="AX86" s="28"/>
      <c r="AY86" s="29"/>
      <c r="AZ86" s="30"/>
    </row>
    <row r="87" spans="1:52" s="42" customFormat="1" ht="17.649999999999999" customHeight="1" x14ac:dyDescent="0.2">
      <c r="A87" s="76"/>
      <c r="B87" s="79"/>
      <c r="C87" s="91"/>
      <c r="D87" s="82"/>
      <c r="E87" s="43" t="s">
        <v>59</v>
      </c>
      <c r="F87" s="15">
        <f t="shared" si="26"/>
        <v>0</v>
      </c>
      <c r="G87" s="18">
        <v>0</v>
      </c>
      <c r="H87" s="17">
        <v>0</v>
      </c>
      <c r="I87" s="18">
        <v>0</v>
      </c>
      <c r="J87" s="18">
        <v>0</v>
      </c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38"/>
      <c r="AR87" s="39"/>
      <c r="AS87" s="39"/>
      <c r="AT87" s="39"/>
      <c r="AU87" s="39"/>
      <c r="AV87" s="39"/>
      <c r="AW87" s="39"/>
      <c r="AX87" s="39"/>
      <c r="AY87" s="40"/>
      <c r="AZ87" s="41"/>
    </row>
    <row r="88" spans="1:52" s="42" customFormat="1" ht="14.25" customHeight="1" x14ac:dyDescent="0.2">
      <c r="A88" s="74" t="s">
        <v>146</v>
      </c>
      <c r="B88" s="77" t="s">
        <v>147</v>
      </c>
      <c r="C88" s="89">
        <v>2022</v>
      </c>
      <c r="D88" s="80" t="s">
        <v>89</v>
      </c>
      <c r="E88" s="43" t="s">
        <v>47</v>
      </c>
      <c r="F88" s="72">
        <f t="shared" ref="F88:G88" si="32">SUM(F89:F92)</f>
        <v>458.21499999999997</v>
      </c>
      <c r="G88" s="73">
        <f t="shared" si="32"/>
        <v>0</v>
      </c>
      <c r="H88" s="73">
        <f>SUM(H89:H92)</f>
        <v>458.21499999999997</v>
      </c>
      <c r="I88" s="73">
        <f t="shared" ref="I88:J88" si="33">SUM(I89:I92)</f>
        <v>0</v>
      </c>
      <c r="J88" s="73">
        <f t="shared" si="33"/>
        <v>0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38"/>
      <c r="AR88" s="39"/>
      <c r="AS88" s="39"/>
      <c r="AT88" s="39"/>
      <c r="AU88" s="39"/>
      <c r="AV88" s="39"/>
      <c r="AW88" s="39"/>
      <c r="AX88" s="39"/>
      <c r="AY88" s="40"/>
      <c r="AZ88" s="41"/>
    </row>
    <row r="89" spans="1:52" s="42" customFormat="1" ht="14.25" customHeight="1" x14ac:dyDescent="0.2">
      <c r="A89" s="75"/>
      <c r="B89" s="78"/>
      <c r="C89" s="90"/>
      <c r="D89" s="81"/>
      <c r="E89" s="43" t="s">
        <v>56</v>
      </c>
      <c r="F89" s="15"/>
      <c r="G89" s="18">
        <v>0</v>
      </c>
      <c r="H89" s="18">
        <v>0</v>
      </c>
      <c r="I89" s="18">
        <v>0</v>
      </c>
      <c r="J89" s="18">
        <v>0</v>
      </c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38"/>
      <c r="AR89" s="39"/>
      <c r="AS89" s="39"/>
      <c r="AT89" s="39"/>
      <c r="AU89" s="39"/>
      <c r="AV89" s="39"/>
      <c r="AW89" s="39"/>
      <c r="AX89" s="39"/>
      <c r="AY89" s="40"/>
      <c r="AZ89" s="41"/>
    </row>
    <row r="90" spans="1:52" s="42" customFormat="1" ht="14.25" customHeight="1" x14ac:dyDescent="0.2">
      <c r="A90" s="75"/>
      <c r="B90" s="78"/>
      <c r="C90" s="90"/>
      <c r="D90" s="81"/>
      <c r="E90" s="43" t="s">
        <v>57</v>
      </c>
      <c r="F90" s="15"/>
      <c r="G90" s="18">
        <v>0</v>
      </c>
      <c r="H90" s="18">
        <v>0</v>
      </c>
      <c r="I90" s="18">
        <v>0</v>
      </c>
      <c r="J90" s="18">
        <v>0</v>
      </c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38"/>
      <c r="AR90" s="39"/>
      <c r="AS90" s="39"/>
      <c r="AT90" s="39"/>
      <c r="AU90" s="39"/>
      <c r="AV90" s="39"/>
      <c r="AW90" s="39"/>
      <c r="AX90" s="39"/>
      <c r="AY90" s="40"/>
      <c r="AZ90" s="41"/>
    </row>
    <row r="91" spans="1:52" s="42" customFormat="1" ht="14.25" customHeight="1" x14ac:dyDescent="0.2">
      <c r="A91" s="75"/>
      <c r="B91" s="78"/>
      <c r="C91" s="90"/>
      <c r="D91" s="81"/>
      <c r="E91" s="43" t="s">
        <v>58</v>
      </c>
      <c r="F91" s="15">
        <f>G91+H91+I91+J91</f>
        <v>458.21499999999997</v>
      </c>
      <c r="G91" s="18">
        <v>0</v>
      </c>
      <c r="H91" s="19">
        <v>458.21499999999997</v>
      </c>
      <c r="I91" s="18">
        <v>0</v>
      </c>
      <c r="J91" s="18">
        <v>0</v>
      </c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38"/>
      <c r="AR91" s="39"/>
      <c r="AS91" s="39"/>
      <c r="AT91" s="39"/>
      <c r="AU91" s="39"/>
      <c r="AV91" s="39"/>
      <c r="AW91" s="39"/>
      <c r="AX91" s="39"/>
      <c r="AY91" s="40"/>
      <c r="AZ91" s="41"/>
    </row>
    <row r="92" spans="1:52" s="42" customFormat="1" ht="14.25" customHeight="1" x14ac:dyDescent="0.2">
      <c r="A92" s="76"/>
      <c r="B92" s="79"/>
      <c r="C92" s="91"/>
      <c r="D92" s="82"/>
      <c r="E92" s="43" t="s">
        <v>59</v>
      </c>
      <c r="F92" s="15"/>
      <c r="G92" s="18">
        <v>0</v>
      </c>
      <c r="H92" s="18">
        <v>0</v>
      </c>
      <c r="I92" s="18">
        <v>0</v>
      </c>
      <c r="J92" s="18">
        <v>0</v>
      </c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38"/>
      <c r="AR92" s="39"/>
      <c r="AS92" s="39"/>
      <c r="AT92" s="39"/>
      <c r="AU92" s="39"/>
      <c r="AV92" s="39"/>
      <c r="AW92" s="39"/>
      <c r="AX92" s="39"/>
      <c r="AY92" s="40"/>
      <c r="AZ92" s="41"/>
    </row>
    <row r="93" spans="1:52" s="31" customFormat="1" ht="15.6" customHeight="1" x14ac:dyDescent="0.2">
      <c r="A93" s="83" t="s">
        <v>68</v>
      </c>
      <c r="B93" s="83" t="s">
        <v>84</v>
      </c>
      <c r="C93" s="89" t="s">
        <v>121</v>
      </c>
      <c r="D93" s="83" t="s">
        <v>112</v>
      </c>
      <c r="E93" s="68" t="s">
        <v>47</v>
      </c>
      <c r="F93" s="15">
        <f t="shared" si="26"/>
        <v>242253.25983</v>
      </c>
      <c r="G93" s="16">
        <f>G98+G103+G108+G113+G118+G123+G128+G133+G138</f>
        <v>56915.833559999999</v>
      </c>
      <c r="H93" s="16">
        <f t="shared" ref="H93:J93" si="34">H98+H103+H108+H113+H118+H123+H128+H133+H138</f>
        <v>62837.045270000002</v>
      </c>
      <c r="I93" s="16">
        <f t="shared" si="34"/>
        <v>59684.161</v>
      </c>
      <c r="J93" s="16">
        <f t="shared" si="34"/>
        <v>62816.22</v>
      </c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7"/>
      <c r="AR93" s="28"/>
      <c r="AS93" s="28"/>
      <c r="AT93" s="28"/>
      <c r="AU93" s="28"/>
      <c r="AV93" s="28"/>
      <c r="AW93" s="28"/>
      <c r="AX93" s="28"/>
      <c r="AY93" s="29"/>
      <c r="AZ93" s="30"/>
    </row>
    <row r="94" spans="1:52" s="31" customFormat="1" ht="13.7" customHeight="1" x14ac:dyDescent="0.2">
      <c r="A94" s="84"/>
      <c r="B94" s="84"/>
      <c r="C94" s="90"/>
      <c r="D94" s="84"/>
      <c r="E94" s="68" t="s">
        <v>56</v>
      </c>
      <c r="F94" s="15">
        <f t="shared" si="26"/>
        <v>672.30628999999999</v>
      </c>
      <c r="G94" s="16">
        <f>G99+G104+G109+G114+G119+G124+G129+G134+G139</f>
        <v>336.95697999999999</v>
      </c>
      <c r="H94" s="16">
        <f>H124+H129+H134+H139</f>
        <v>335.34931</v>
      </c>
      <c r="I94" s="16">
        <f t="shared" ref="I94:I95" si="35">I124+I129+I134</f>
        <v>0</v>
      </c>
      <c r="J94" s="16">
        <f t="shared" ref="J94" si="36">J124+J129+J134</f>
        <v>0</v>
      </c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7"/>
      <c r="AR94" s="28"/>
      <c r="AS94" s="28"/>
      <c r="AT94" s="28"/>
      <c r="AU94" s="28"/>
      <c r="AV94" s="28"/>
      <c r="AW94" s="28"/>
      <c r="AX94" s="28"/>
      <c r="AY94" s="29"/>
      <c r="AZ94" s="30"/>
    </row>
    <row r="95" spans="1:52" s="31" customFormat="1" ht="13.7" customHeight="1" x14ac:dyDescent="0.2">
      <c r="A95" s="84"/>
      <c r="B95" s="84"/>
      <c r="C95" s="90"/>
      <c r="D95" s="84"/>
      <c r="E95" s="68" t="s">
        <v>57</v>
      </c>
      <c r="F95" s="15">
        <f t="shared" si="26"/>
        <v>35.384540000000001</v>
      </c>
      <c r="G95" s="16">
        <f>G100+G105+G110+G115+G120+G125+G130+G135+G140</f>
        <v>17.734580000000001</v>
      </c>
      <c r="H95" s="16">
        <f>H125+H130+H135+H140</f>
        <v>17.64996</v>
      </c>
      <c r="I95" s="16">
        <f t="shared" si="35"/>
        <v>0</v>
      </c>
      <c r="J95" s="16">
        <f t="shared" ref="J95" si="37">J125+J130+J135</f>
        <v>0</v>
      </c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7"/>
      <c r="AR95" s="28"/>
      <c r="AS95" s="28"/>
      <c r="AT95" s="28"/>
      <c r="AU95" s="28"/>
      <c r="AV95" s="28"/>
      <c r="AW95" s="28"/>
      <c r="AX95" s="28"/>
      <c r="AY95" s="29"/>
      <c r="AZ95" s="30"/>
    </row>
    <row r="96" spans="1:52" s="31" customFormat="1" ht="13.7" customHeight="1" x14ac:dyDescent="0.2">
      <c r="A96" s="84"/>
      <c r="B96" s="84"/>
      <c r="C96" s="90"/>
      <c r="D96" s="84"/>
      <c r="E96" s="68" t="s">
        <v>58</v>
      </c>
      <c r="F96" s="15">
        <f t="shared" si="26"/>
        <v>241545.56899999999</v>
      </c>
      <c r="G96" s="16">
        <f>G101+G106+G111+G116+G121+G126+G131+G136+G141</f>
        <v>56561.141999999993</v>
      </c>
      <c r="H96" s="16">
        <f>H101+H106+H111+H116+H121+H126+H131+H136+H141</f>
        <v>62484.046000000002</v>
      </c>
      <c r="I96" s="16">
        <f>I101+I106+I111+I116+I121+I126+I131+I136</f>
        <v>59684.161</v>
      </c>
      <c r="J96" s="16">
        <f>J101+J106+J111+J116+J121+J126+J131+J136</f>
        <v>62816.22</v>
      </c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7"/>
      <c r="AR96" s="28"/>
      <c r="AS96" s="28"/>
      <c r="AT96" s="28"/>
      <c r="AU96" s="28"/>
      <c r="AV96" s="28"/>
      <c r="AW96" s="28"/>
      <c r="AX96" s="28"/>
      <c r="AY96" s="29"/>
      <c r="AZ96" s="30"/>
    </row>
    <row r="97" spans="1:52" s="42" customFormat="1" ht="38.85" customHeight="1" x14ac:dyDescent="0.2">
      <c r="A97" s="85"/>
      <c r="B97" s="85"/>
      <c r="C97" s="91"/>
      <c r="D97" s="85"/>
      <c r="E97" s="68" t="s">
        <v>59</v>
      </c>
      <c r="F97" s="15">
        <f t="shared" si="26"/>
        <v>0</v>
      </c>
      <c r="G97" s="16">
        <f>G102+G107+G112+G117+G122+G127+G132+G137+G142</f>
        <v>0</v>
      </c>
      <c r="H97" s="16">
        <f t="shared" ref="H97:I97" si="38">H127+H132+H137</f>
        <v>0</v>
      </c>
      <c r="I97" s="16">
        <f t="shared" si="38"/>
        <v>0</v>
      </c>
      <c r="J97" s="16">
        <f t="shared" ref="J97" si="39">J127+J132+J137</f>
        <v>0</v>
      </c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38"/>
      <c r="AR97" s="39"/>
      <c r="AS97" s="39"/>
      <c r="AT97" s="39"/>
      <c r="AU97" s="39"/>
      <c r="AV97" s="39"/>
      <c r="AW97" s="39"/>
      <c r="AX97" s="39"/>
      <c r="AY97" s="40"/>
      <c r="AZ97" s="41"/>
    </row>
    <row r="98" spans="1:52" s="31" customFormat="1" ht="15.6" customHeight="1" x14ac:dyDescent="0.2">
      <c r="A98" s="83" t="s">
        <v>69</v>
      </c>
      <c r="B98" s="118" t="s">
        <v>113</v>
      </c>
      <c r="C98" s="89" t="s">
        <v>121</v>
      </c>
      <c r="D98" s="92" t="s">
        <v>155</v>
      </c>
      <c r="E98" s="68" t="s">
        <v>47</v>
      </c>
      <c r="F98" s="15">
        <f t="shared" si="26"/>
        <v>33817.360999999997</v>
      </c>
      <c r="G98" s="16">
        <f t="shared" ref="G98:H98" si="40">G99+G100+G101+G102</f>
        <v>6589.335</v>
      </c>
      <c r="H98" s="16">
        <f t="shared" si="40"/>
        <v>12376.550999999999</v>
      </c>
      <c r="I98" s="16">
        <f>I99+I100+I101+I102</f>
        <v>7479.0919999999996</v>
      </c>
      <c r="J98" s="16">
        <f>J99+J100+J101+J102</f>
        <v>7372.3829999999998</v>
      </c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7"/>
      <c r="AR98" s="28"/>
      <c r="AS98" s="28"/>
      <c r="AT98" s="28"/>
      <c r="AU98" s="28"/>
      <c r="AV98" s="28"/>
      <c r="AW98" s="28"/>
      <c r="AX98" s="28"/>
      <c r="AY98" s="29"/>
      <c r="AZ98" s="30"/>
    </row>
    <row r="99" spans="1:52" s="31" customFormat="1" ht="13.7" customHeight="1" x14ac:dyDescent="0.2">
      <c r="A99" s="84"/>
      <c r="B99" s="119"/>
      <c r="C99" s="90"/>
      <c r="D99" s="93"/>
      <c r="E99" s="68" t="s">
        <v>56</v>
      </c>
      <c r="F99" s="15">
        <f t="shared" si="26"/>
        <v>0</v>
      </c>
      <c r="G99" s="18">
        <v>0</v>
      </c>
      <c r="H99" s="18">
        <v>0</v>
      </c>
      <c r="I99" s="18">
        <v>0</v>
      </c>
      <c r="J99" s="18">
        <v>0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7"/>
      <c r="AR99" s="28"/>
      <c r="AS99" s="28"/>
      <c r="AT99" s="28"/>
      <c r="AU99" s="28"/>
      <c r="AV99" s="28"/>
      <c r="AW99" s="28"/>
      <c r="AX99" s="28"/>
      <c r="AY99" s="29"/>
      <c r="AZ99" s="30"/>
    </row>
    <row r="100" spans="1:52" s="31" customFormat="1" ht="13.7" customHeight="1" x14ac:dyDescent="0.2">
      <c r="A100" s="84"/>
      <c r="B100" s="119"/>
      <c r="C100" s="90"/>
      <c r="D100" s="93"/>
      <c r="E100" s="68" t="s">
        <v>57</v>
      </c>
      <c r="F100" s="15">
        <f t="shared" si="26"/>
        <v>0</v>
      </c>
      <c r="G100" s="18">
        <v>0</v>
      </c>
      <c r="H100" s="18">
        <v>0</v>
      </c>
      <c r="I100" s="18">
        <v>0</v>
      </c>
      <c r="J100" s="18">
        <v>0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7"/>
      <c r="AR100" s="28"/>
      <c r="AS100" s="28"/>
      <c r="AT100" s="28"/>
      <c r="AU100" s="28"/>
      <c r="AV100" s="28"/>
      <c r="AW100" s="28"/>
      <c r="AX100" s="28"/>
      <c r="AY100" s="29"/>
      <c r="AZ100" s="30"/>
    </row>
    <row r="101" spans="1:52" s="31" customFormat="1" ht="13.7" customHeight="1" x14ac:dyDescent="0.2">
      <c r="A101" s="84"/>
      <c r="B101" s="119"/>
      <c r="C101" s="90"/>
      <c r="D101" s="93"/>
      <c r="E101" s="68" t="s">
        <v>58</v>
      </c>
      <c r="F101" s="15">
        <f t="shared" si="26"/>
        <v>33817.360999999997</v>
      </c>
      <c r="G101" s="19">
        <f>4189.335+2400</f>
        <v>6589.335</v>
      </c>
      <c r="H101" s="19">
        <v>12376.550999999999</v>
      </c>
      <c r="I101" s="18">
        <v>7479.0919999999996</v>
      </c>
      <c r="J101" s="18">
        <v>7372.3829999999998</v>
      </c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7"/>
      <c r="AR101" s="28"/>
      <c r="AS101" s="28"/>
      <c r="AT101" s="28"/>
      <c r="AU101" s="28"/>
      <c r="AV101" s="28"/>
      <c r="AW101" s="28"/>
      <c r="AX101" s="28"/>
      <c r="AY101" s="29"/>
      <c r="AZ101" s="30"/>
    </row>
    <row r="102" spans="1:52" s="42" customFormat="1" ht="146.85" customHeight="1" x14ac:dyDescent="0.2">
      <c r="A102" s="85"/>
      <c r="B102" s="120"/>
      <c r="C102" s="91"/>
      <c r="D102" s="94"/>
      <c r="E102" s="68" t="s">
        <v>59</v>
      </c>
      <c r="F102" s="15">
        <f t="shared" ref="F102:F133" si="41">G102+H102+I102+J102</f>
        <v>0</v>
      </c>
      <c r="G102" s="18">
        <v>0</v>
      </c>
      <c r="H102" s="18">
        <v>0</v>
      </c>
      <c r="I102" s="18">
        <v>0</v>
      </c>
      <c r="J102" s="18">
        <v>0</v>
      </c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38"/>
      <c r="AR102" s="39"/>
      <c r="AS102" s="39"/>
      <c r="AT102" s="39"/>
      <c r="AU102" s="39"/>
      <c r="AV102" s="39"/>
      <c r="AW102" s="39"/>
      <c r="AX102" s="39"/>
      <c r="AY102" s="40"/>
      <c r="AZ102" s="41"/>
    </row>
    <row r="103" spans="1:52" s="31" customFormat="1" ht="15.6" customHeight="1" x14ac:dyDescent="0.2">
      <c r="A103" s="83" t="s">
        <v>70</v>
      </c>
      <c r="B103" s="86" t="s">
        <v>105</v>
      </c>
      <c r="C103" s="89" t="s">
        <v>121</v>
      </c>
      <c r="D103" s="92" t="s">
        <v>83</v>
      </c>
      <c r="E103" s="68" t="s">
        <v>47</v>
      </c>
      <c r="F103" s="15">
        <f t="shared" si="41"/>
        <v>2159</v>
      </c>
      <c r="G103" s="16">
        <f>G104+G105+G106+G107</f>
        <v>200</v>
      </c>
      <c r="H103" s="16">
        <f>H104+H105+H106+H107</f>
        <v>713</v>
      </c>
      <c r="I103" s="16">
        <f>I104+I105+I106+I107</f>
        <v>623</v>
      </c>
      <c r="J103" s="16">
        <f>J104+J105+J106+J107</f>
        <v>623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7"/>
      <c r="AR103" s="28"/>
      <c r="AS103" s="28"/>
      <c r="AT103" s="28"/>
      <c r="AU103" s="28"/>
      <c r="AV103" s="28"/>
      <c r="AW103" s="28"/>
      <c r="AX103" s="28"/>
      <c r="AY103" s="29"/>
      <c r="AZ103" s="30"/>
    </row>
    <row r="104" spans="1:52" s="31" customFormat="1" ht="13.7" customHeight="1" x14ac:dyDescent="0.2">
      <c r="A104" s="84"/>
      <c r="B104" s="87"/>
      <c r="C104" s="90"/>
      <c r="D104" s="93"/>
      <c r="E104" s="68" t="s">
        <v>56</v>
      </c>
      <c r="F104" s="15">
        <f t="shared" si="41"/>
        <v>0</v>
      </c>
      <c r="G104" s="18">
        <v>0</v>
      </c>
      <c r="H104" s="18">
        <v>0</v>
      </c>
      <c r="I104" s="18">
        <v>0</v>
      </c>
      <c r="J104" s="18">
        <v>0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7"/>
      <c r="AR104" s="28"/>
      <c r="AS104" s="28"/>
      <c r="AT104" s="28"/>
      <c r="AU104" s="28"/>
      <c r="AV104" s="28"/>
      <c r="AW104" s="28"/>
      <c r="AX104" s="28"/>
      <c r="AY104" s="29"/>
      <c r="AZ104" s="30"/>
    </row>
    <row r="105" spans="1:52" s="31" customFormat="1" ht="13.7" customHeight="1" x14ac:dyDescent="0.2">
      <c r="A105" s="84"/>
      <c r="B105" s="87"/>
      <c r="C105" s="90"/>
      <c r="D105" s="93"/>
      <c r="E105" s="68" t="s">
        <v>57</v>
      </c>
      <c r="F105" s="15">
        <f t="shared" si="41"/>
        <v>0</v>
      </c>
      <c r="G105" s="18">
        <v>0</v>
      </c>
      <c r="H105" s="18">
        <v>0</v>
      </c>
      <c r="I105" s="18">
        <v>0</v>
      </c>
      <c r="J105" s="18">
        <v>0</v>
      </c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7"/>
      <c r="AR105" s="28"/>
      <c r="AS105" s="28"/>
      <c r="AT105" s="28"/>
      <c r="AU105" s="28"/>
      <c r="AV105" s="28"/>
      <c r="AW105" s="28"/>
      <c r="AX105" s="28"/>
      <c r="AY105" s="29"/>
      <c r="AZ105" s="30"/>
    </row>
    <row r="106" spans="1:52" s="31" customFormat="1" ht="12.95" customHeight="1" x14ac:dyDescent="0.2">
      <c r="A106" s="84"/>
      <c r="B106" s="87"/>
      <c r="C106" s="90"/>
      <c r="D106" s="93"/>
      <c r="E106" s="68" t="s">
        <v>58</v>
      </c>
      <c r="F106" s="15">
        <f t="shared" si="41"/>
        <v>2159</v>
      </c>
      <c r="G106" s="19">
        <v>200</v>
      </c>
      <c r="H106" s="18">
        <v>713</v>
      </c>
      <c r="I106" s="18">
        <v>623</v>
      </c>
      <c r="J106" s="18">
        <v>623</v>
      </c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7"/>
      <c r="AR106" s="28"/>
      <c r="AS106" s="28"/>
      <c r="AT106" s="28"/>
      <c r="AU106" s="28"/>
      <c r="AV106" s="28"/>
      <c r="AW106" s="28"/>
      <c r="AX106" s="28"/>
      <c r="AY106" s="29"/>
      <c r="AZ106" s="30"/>
    </row>
    <row r="107" spans="1:52" s="42" customFormat="1" ht="15" customHeight="1" x14ac:dyDescent="0.2">
      <c r="A107" s="85"/>
      <c r="B107" s="88"/>
      <c r="C107" s="91"/>
      <c r="D107" s="94"/>
      <c r="E107" s="68" t="s">
        <v>59</v>
      </c>
      <c r="F107" s="15">
        <f t="shared" si="41"/>
        <v>0</v>
      </c>
      <c r="G107" s="18">
        <v>0</v>
      </c>
      <c r="H107" s="18">
        <v>0</v>
      </c>
      <c r="I107" s="18">
        <v>0</v>
      </c>
      <c r="J107" s="18">
        <v>0</v>
      </c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38"/>
      <c r="AR107" s="39"/>
      <c r="AS107" s="39"/>
      <c r="AT107" s="39"/>
      <c r="AU107" s="39"/>
      <c r="AV107" s="39"/>
      <c r="AW107" s="39"/>
      <c r="AX107" s="39"/>
      <c r="AY107" s="40"/>
      <c r="AZ107" s="41"/>
    </row>
    <row r="108" spans="1:52" s="31" customFormat="1" ht="15.6" customHeight="1" x14ac:dyDescent="0.2">
      <c r="A108" s="83" t="s">
        <v>76</v>
      </c>
      <c r="B108" s="86" t="s">
        <v>117</v>
      </c>
      <c r="C108" s="89">
        <v>2021</v>
      </c>
      <c r="D108" s="92" t="s">
        <v>93</v>
      </c>
      <c r="E108" s="68" t="s">
        <v>47</v>
      </c>
      <c r="F108" s="15">
        <f t="shared" si="41"/>
        <v>200</v>
      </c>
      <c r="G108" s="16">
        <f>G109+G110+G111+G112</f>
        <v>200</v>
      </c>
      <c r="H108" s="16">
        <f>H109+H110+H111+H112</f>
        <v>0</v>
      </c>
      <c r="I108" s="16">
        <f>I109+I110+I111+I112</f>
        <v>0</v>
      </c>
      <c r="J108" s="16">
        <f>J109+J110+J111+J112</f>
        <v>0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7"/>
      <c r="AR108" s="28"/>
      <c r="AS108" s="28"/>
      <c r="AT108" s="28"/>
      <c r="AU108" s="28"/>
      <c r="AV108" s="28"/>
      <c r="AW108" s="28"/>
      <c r="AX108" s="28"/>
      <c r="AY108" s="29"/>
      <c r="AZ108" s="30"/>
    </row>
    <row r="109" spans="1:52" s="31" customFormat="1" ht="13.7" customHeight="1" x14ac:dyDescent="0.2">
      <c r="A109" s="84"/>
      <c r="B109" s="87"/>
      <c r="C109" s="90"/>
      <c r="D109" s="93"/>
      <c r="E109" s="68" t="s">
        <v>56</v>
      </c>
      <c r="F109" s="15">
        <f t="shared" si="41"/>
        <v>0</v>
      </c>
      <c r="G109" s="18">
        <v>0</v>
      </c>
      <c r="H109" s="18">
        <v>0</v>
      </c>
      <c r="I109" s="18">
        <v>0</v>
      </c>
      <c r="J109" s="18">
        <v>0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7"/>
      <c r="AR109" s="28"/>
      <c r="AS109" s="28"/>
      <c r="AT109" s="28"/>
      <c r="AU109" s="28"/>
      <c r="AV109" s="28"/>
      <c r="AW109" s="28"/>
      <c r="AX109" s="28"/>
      <c r="AY109" s="29"/>
      <c r="AZ109" s="30"/>
    </row>
    <row r="110" spans="1:52" s="31" customFormat="1" ht="13.7" customHeight="1" x14ac:dyDescent="0.2">
      <c r="A110" s="84"/>
      <c r="B110" s="87"/>
      <c r="C110" s="90"/>
      <c r="D110" s="93"/>
      <c r="E110" s="68" t="s">
        <v>57</v>
      </c>
      <c r="F110" s="15">
        <f t="shared" si="41"/>
        <v>0</v>
      </c>
      <c r="G110" s="18">
        <v>0</v>
      </c>
      <c r="H110" s="18">
        <v>0</v>
      </c>
      <c r="I110" s="18">
        <v>0</v>
      </c>
      <c r="J110" s="18">
        <v>0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7"/>
      <c r="AR110" s="28"/>
      <c r="AS110" s="28"/>
      <c r="AT110" s="28"/>
      <c r="AU110" s="28"/>
      <c r="AV110" s="28"/>
      <c r="AW110" s="28"/>
      <c r="AX110" s="28"/>
      <c r="AY110" s="29"/>
      <c r="AZ110" s="30"/>
    </row>
    <row r="111" spans="1:52" s="31" customFormat="1" ht="12.95" customHeight="1" x14ac:dyDescent="0.2">
      <c r="A111" s="84"/>
      <c r="B111" s="87"/>
      <c r="C111" s="90"/>
      <c r="D111" s="93"/>
      <c r="E111" s="68" t="s">
        <v>58</v>
      </c>
      <c r="F111" s="15">
        <f t="shared" si="41"/>
        <v>200</v>
      </c>
      <c r="G111" s="19">
        <v>200</v>
      </c>
      <c r="H111" s="18">
        <v>0</v>
      </c>
      <c r="I111" s="18">
        <v>0</v>
      </c>
      <c r="J111" s="18">
        <v>0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7"/>
      <c r="AR111" s="28"/>
      <c r="AS111" s="28"/>
      <c r="AT111" s="28"/>
      <c r="AU111" s="28"/>
      <c r="AV111" s="28"/>
      <c r="AW111" s="28"/>
      <c r="AX111" s="28"/>
      <c r="AY111" s="29"/>
      <c r="AZ111" s="30"/>
    </row>
    <row r="112" spans="1:52" s="42" customFormat="1" ht="15.6" customHeight="1" x14ac:dyDescent="0.2">
      <c r="A112" s="85"/>
      <c r="B112" s="88"/>
      <c r="C112" s="91"/>
      <c r="D112" s="94"/>
      <c r="E112" s="68" t="s">
        <v>59</v>
      </c>
      <c r="F112" s="15">
        <f t="shared" si="41"/>
        <v>0</v>
      </c>
      <c r="G112" s="18">
        <v>0</v>
      </c>
      <c r="H112" s="18">
        <v>0</v>
      </c>
      <c r="I112" s="18">
        <v>0</v>
      </c>
      <c r="J112" s="18">
        <v>0</v>
      </c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38"/>
      <c r="AR112" s="39"/>
      <c r="AS112" s="39"/>
      <c r="AT112" s="39"/>
      <c r="AU112" s="39"/>
      <c r="AV112" s="39"/>
      <c r="AW112" s="39"/>
      <c r="AX112" s="39"/>
      <c r="AY112" s="40"/>
      <c r="AZ112" s="41"/>
    </row>
    <row r="113" spans="1:52" s="31" customFormat="1" ht="15.6" customHeight="1" x14ac:dyDescent="0.2">
      <c r="A113" s="83" t="s">
        <v>104</v>
      </c>
      <c r="B113" s="86" t="s">
        <v>114</v>
      </c>
      <c r="C113" s="89">
        <v>2021</v>
      </c>
      <c r="D113" s="92" t="s">
        <v>156</v>
      </c>
      <c r="E113" s="68" t="s">
        <v>47</v>
      </c>
      <c r="F113" s="15">
        <f t="shared" si="41"/>
        <v>3949.9850000000001</v>
      </c>
      <c r="G113" s="16">
        <f>G114+G115+G116+G117</f>
        <v>3949.9850000000001</v>
      </c>
      <c r="H113" s="16">
        <f>H114+H115+H116+H117</f>
        <v>0</v>
      </c>
      <c r="I113" s="16">
        <f>I114+I115+I116+I117</f>
        <v>0</v>
      </c>
      <c r="J113" s="16">
        <f>J114+J115+J116+J117</f>
        <v>0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7"/>
      <c r="AR113" s="28"/>
      <c r="AS113" s="28"/>
      <c r="AT113" s="28"/>
      <c r="AU113" s="28"/>
      <c r="AV113" s="28"/>
      <c r="AW113" s="28"/>
      <c r="AX113" s="28"/>
      <c r="AY113" s="29"/>
      <c r="AZ113" s="30"/>
    </row>
    <row r="114" spans="1:52" s="31" customFormat="1" ht="13.7" customHeight="1" x14ac:dyDescent="0.2">
      <c r="A114" s="84"/>
      <c r="B114" s="87"/>
      <c r="C114" s="90"/>
      <c r="D114" s="93"/>
      <c r="E114" s="68" t="s">
        <v>56</v>
      </c>
      <c r="F114" s="15">
        <f t="shared" si="41"/>
        <v>0</v>
      </c>
      <c r="G114" s="18">
        <v>0</v>
      </c>
      <c r="H114" s="18">
        <v>0</v>
      </c>
      <c r="I114" s="18">
        <v>0</v>
      </c>
      <c r="J114" s="18">
        <v>0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7"/>
      <c r="AR114" s="28"/>
      <c r="AS114" s="28"/>
      <c r="AT114" s="28"/>
      <c r="AU114" s="28"/>
      <c r="AV114" s="28"/>
      <c r="AW114" s="28"/>
      <c r="AX114" s="28"/>
      <c r="AY114" s="29"/>
      <c r="AZ114" s="30"/>
    </row>
    <row r="115" spans="1:52" s="31" customFormat="1" ht="13.7" customHeight="1" x14ac:dyDescent="0.2">
      <c r="A115" s="84"/>
      <c r="B115" s="87"/>
      <c r="C115" s="90"/>
      <c r="D115" s="93"/>
      <c r="E115" s="68" t="s">
        <v>57</v>
      </c>
      <c r="F115" s="15">
        <f t="shared" si="41"/>
        <v>0</v>
      </c>
      <c r="G115" s="18">
        <v>0</v>
      </c>
      <c r="H115" s="18">
        <v>0</v>
      </c>
      <c r="I115" s="18">
        <v>0</v>
      </c>
      <c r="J115" s="18">
        <v>0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7"/>
      <c r="AR115" s="28"/>
      <c r="AS115" s="28"/>
      <c r="AT115" s="28"/>
      <c r="AU115" s="28"/>
      <c r="AV115" s="28"/>
      <c r="AW115" s="28"/>
      <c r="AX115" s="28"/>
      <c r="AY115" s="29"/>
      <c r="AZ115" s="30"/>
    </row>
    <row r="116" spans="1:52" s="31" customFormat="1" ht="12.95" customHeight="1" x14ac:dyDescent="0.2">
      <c r="A116" s="84"/>
      <c r="B116" s="87"/>
      <c r="C116" s="90"/>
      <c r="D116" s="93"/>
      <c r="E116" s="68" t="s">
        <v>58</v>
      </c>
      <c r="F116" s="15">
        <f t="shared" si="41"/>
        <v>3949.9850000000001</v>
      </c>
      <c r="G116" s="19">
        <v>3949.9850000000001</v>
      </c>
      <c r="H116" s="18">
        <v>0</v>
      </c>
      <c r="I116" s="18">
        <v>0</v>
      </c>
      <c r="J116" s="18">
        <v>0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7"/>
      <c r="AR116" s="28"/>
      <c r="AS116" s="28"/>
      <c r="AT116" s="28"/>
      <c r="AU116" s="28"/>
      <c r="AV116" s="28"/>
      <c r="AW116" s="28"/>
      <c r="AX116" s="28"/>
      <c r="AY116" s="29"/>
      <c r="AZ116" s="30"/>
    </row>
    <row r="117" spans="1:52" s="42" customFormat="1" ht="17.100000000000001" customHeight="1" x14ac:dyDescent="0.2">
      <c r="A117" s="85"/>
      <c r="B117" s="88"/>
      <c r="C117" s="91"/>
      <c r="D117" s="94"/>
      <c r="E117" s="68" t="s">
        <v>59</v>
      </c>
      <c r="F117" s="15">
        <f t="shared" si="41"/>
        <v>0</v>
      </c>
      <c r="G117" s="18">
        <v>0</v>
      </c>
      <c r="H117" s="18">
        <v>0</v>
      </c>
      <c r="I117" s="18">
        <v>0</v>
      </c>
      <c r="J117" s="18">
        <v>0</v>
      </c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38"/>
      <c r="AR117" s="39"/>
      <c r="AS117" s="39"/>
      <c r="AT117" s="39"/>
      <c r="AU117" s="39"/>
      <c r="AV117" s="39"/>
      <c r="AW117" s="39"/>
      <c r="AX117" s="39"/>
      <c r="AY117" s="40"/>
      <c r="AZ117" s="41"/>
    </row>
    <row r="118" spans="1:52" s="42" customFormat="1" ht="14.25" customHeight="1" x14ac:dyDescent="0.2">
      <c r="A118" s="83" t="s">
        <v>101</v>
      </c>
      <c r="B118" s="86" t="s">
        <v>119</v>
      </c>
      <c r="C118" s="89">
        <v>2021</v>
      </c>
      <c r="D118" s="92" t="s">
        <v>93</v>
      </c>
      <c r="E118" s="68" t="s">
        <v>47</v>
      </c>
      <c r="F118" s="15">
        <f t="shared" si="41"/>
        <v>354.69155999999998</v>
      </c>
      <c r="G118" s="16">
        <f>G119+G120+G121+G122</f>
        <v>354.69155999999998</v>
      </c>
      <c r="H118" s="16">
        <f>H119+H120+H121+H122</f>
        <v>0</v>
      </c>
      <c r="I118" s="16">
        <f>I119+I120+I121+I122</f>
        <v>0</v>
      </c>
      <c r="J118" s="16">
        <f>J119+J120+J121+J122</f>
        <v>0</v>
      </c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38"/>
      <c r="AR118" s="39"/>
      <c r="AS118" s="39"/>
      <c r="AT118" s="39"/>
      <c r="AU118" s="39"/>
      <c r="AV118" s="39"/>
      <c r="AW118" s="39"/>
      <c r="AX118" s="39"/>
      <c r="AY118" s="40"/>
      <c r="AZ118" s="41"/>
    </row>
    <row r="119" spans="1:52" s="42" customFormat="1" ht="17.100000000000001" customHeight="1" x14ac:dyDescent="0.2">
      <c r="A119" s="84"/>
      <c r="B119" s="87"/>
      <c r="C119" s="90"/>
      <c r="D119" s="93"/>
      <c r="E119" s="68" t="s">
        <v>56</v>
      </c>
      <c r="F119" s="15">
        <f t="shared" si="41"/>
        <v>336.95697999999999</v>
      </c>
      <c r="G119" s="19">
        <v>336.95697999999999</v>
      </c>
      <c r="H119" s="18">
        <v>0</v>
      </c>
      <c r="I119" s="18">
        <v>0</v>
      </c>
      <c r="J119" s="18">
        <v>0</v>
      </c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38"/>
      <c r="AR119" s="39"/>
      <c r="AS119" s="39"/>
      <c r="AT119" s="39"/>
      <c r="AU119" s="39"/>
      <c r="AV119" s="39"/>
      <c r="AW119" s="39"/>
      <c r="AX119" s="39"/>
      <c r="AY119" s="40"/>
      <c r="AZ119" s="41"/>
    </row>
    <row r="120" spans="1:52" s="42" customFormat="1" ht="17.100000000000001" customHeight="1" x14ac:dyDescent="0.2">
      <c r="A120" s="84"/>
      <c r="B120" s="87"/>
      <c r="C120" s="90"/>
      <c r="D120" s="93"/>
      <c r="E120" s="68" t="s">
        <v>57</v>
      </c>
      <c r="F120" s="15">
        <f t="shared" si="41"/>
        <v>17.734580000000001</v>
      </c>
      <c r="G120" s="19">
        <v>17.734580000000001</v>
      </c>
      <c r="H120" s="18">
        <v>0</v>
      </c>
      <c r="I120" s="18">
        <v>0</v>
      </c>
      <c r="J120" s="18">
        <v>0</v>
      </c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38"/>
      <c r="AR120" s="39"/>
      <c r="AS120" s="39"/>
      <c r="AT120" s="39"/>
      <c r="AU120" s="39"/>
      <c r="AV120" s="39"/>
      <c r="AW120" s="39"/>
      <c r="AX120" s="39"/>
      <c r="AY120" s="40"/>
      <c r="AZ120" s="41"/>
    </row>
    <row r="121" spans="1:52" s="42" customFormat="1" ht="15.6" customHeight="1" x14ac:dyDescent="0.2">
      <c r="A121" s="84"/>
      <c r="B121" s="87"/>
      <c r="C121" s="90"/>
      <c r="D121" s="93"/>
      <c r="E121" s="68" t="s">
        <v>58</v>
      </c>
      <c r="F121" s="15">
        <f t="shared" si="41"/>
        <v>0</v>
      </c>
      <c r="G121" s="18"/>
      <c r="H121" s="18">
        <v>0</v>
      </c>
      <c r="I121" s="18">
        <v>0</v>
      </c>
      <c r="J121" s="18">
        <v>0</v>
      </c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38"/>
      <c r="AR121" s="39"/>
      <c r="AS121" s="39"/>
      <c r="AT121" s="39"/>
      <c r="AU121" s="39"/>
      <c r="AV121" s="39"/>
      <c r="AW121" s="39"/>
      <c r="AX121" s="39"/>
      <c r="AY121" s="40"/>
      <c r="AZ121" s="41"/>
    </row>
    <row r="122" spans="1:52" s="42" customFormat="1" ht="50.25" customHeight="1" x14ac:dyDescent="0.2">
      <c r="A122" s="85"/>
      <c r="B122" s="88"/>
      <c r="C122" s="91"/>
      <c r="D122" s="94"/>
      <c r="E122" s="68" t="s">
        <v>59</v>
      </c>
      <c r="F122" s="15">
        <f t="shared" si="41"/>
        <v>0</v>
      </c>
      <c r="G122" s="18">
        <v>0</v>
      </c>
      <c r="H122" s="18">
        <v>0</v>
      </c>
      <c r="I122" s="18">
        <v>0</v>
      </c>
      <c r="J122" s="18">
        <v>0</v>
      </c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38"/>
      <c r="AR122" s="39"/>
      <c r="AS122" s="39"/>
      <c r="AT122" s="39"/>
      <c r="AU122" s="39"/>
      <c r="AV122" s="39"/>
      <c r="AW122" s="39"/>
      <c r="AX122" s="39"/>
      <c r="AY122" s="40"/>
      <c r="AZ122" s="41"/>
    </row>
    <row r="123" spans="1:52" s="31" customFormat="1" ht="15.6" customHeight="1" x14ac:dyDescent="0.2">
      <c r="A123" s="83" t="s">
        <v>102</v>
      </c>
      <c r="B123" s="109" t="s">
        <v>141</v>
      </c>
      <c r="C123" s="89" t="s">
        <v>121</v>
      </c>
      <c r="D123" s="92" t="s">
        <v>92</v>
      </c>
      <c r="E123" s="68" t="s">
        <v>47</v>
      </c>
      <c r="F123" s="15">
        <f t="shared" si="41"/>
        <v>70928.785000000003</v>
      </c>
      <c r="G123" s="16">
        <f t="shared" ref="G123:H123" si="42">G124+G125+G126+G127</f>
        <v>15936.712</v>
      </c>
      <c r="H123" s="16">
        <f t="shared" si="42"/>
        <v>17800.472999999998</v>
      </c>
      <c r="I123" s="16">
        <f>I124+I125+I126+I127</f>
        <v>18012.243999999999</v>
      </c>
      <c r="J123" s="16">
        <f>J124+J125+J126+J127</f>
        <v>19179.356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7"/>
      <c r="AR123" s="28"/>
      <c r="AS123" s="28"/>
      <c r="AT123" s="28"/>
      <c r="AU123" s="28"/>
      <c r="AV123" s="28"/>
      <c r="AW123" s="28"/>
      <c r="AX123" s="28"/>
      <c r="AY123" s="29"/>
      <c r="AZ123" s="30"/>
    </row>
    <row r="124" spans="1:52" s="31" customFormat="1" ht="13.7" customHeight="1" x14ac:dyDescent="0.2">
      <c r="A124" s="84"/>
      <c r="B124" s="110"/>
      <c r="C124" s="90"/>
      <c r="D124" s="93"/>
      <c r="E124" s="68" t="s">
        <v>56</v>
      </c>
      <c r="F124" s="15">
        <f t="shared" si="41"/>
        <v>0</v>
      </c>
      <c r="G124" s="18">
        <v>0</v>
      </c>
      <c r="H124" s="18">
        <v>0</v>
      </c>
      <c r="I124" s="18">
        <v>0</v>
      </c>
      <c r="J124" s="18">
        <v>0</v>
      </c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7"/>
      <c r="AR124" s="28"/>
      <c r="AS124" s="28"/>
      <c r="AT124" s="28"/>
      <c r="AU124" s="28"/>
      <c r="AV124" s="28"/>
      <c r="AW124" s="28"/>
      <c r="AX124" s="28"/>
      <c r="AY124" s="29"/>
      <c r="AZ124" s="30"/>
    </row>
    <row r="125" spans="1:52" s="31" customFormat="1" ht="13.7" customHeight="1" x14ac:dyDescent="0.2">
      <c r="A125" s="84"/>
      <c r="B125" s="110"/>
      <c r="C125" s="90"/>
      <c r="D125" s="93"/>
      <c r="E125" s="68" t="s">
        <v>57</v>
      </c>
      <c r="F125" s="15">
        <f t="shared" si="41"/>
        <v>0</v>
      </c>
      <c r="G125" s="18">
        <v>0</v>
      </c>
      <c r="H125" s="18">
        <v>0</v>
      </c>
      <c r="I125" s="18">
        <v>0</v>
      </c>
      <c r="J125" s="18">
        <v>0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7"/>
      <c r="AR125" s="28"/>
      <c r="AS125" s="28"/>
      <c r="AT125" s="28"/>
      <c r="AU125" s="28"/>
      <c r="AV125" s="28"/>
      <c r="AW125" s="28"/>
      <c r="AX125" s="28"/>
      <c r="AY125" s="29"/>
      <c r="AZ125" s="30"/>
    </row>
    <row r="126" spans="1:52" s="31" customFormat="1" ht="13.7" customHeight="1" x14ac:dyDescent="0.2">
      <c r="A126" s="84"/>
      <c r="B126" s="110"/>
      <c r="C126" s="90"/>
      <c r="D126" s="93"/>
      <c r="E126" s="68" t="s">
        <v>58</v>
      </c>
      <c r="F126" s="15">
        <f t="shared" si="41"/>
        <v>70928.785000000003</v>
      </c>
      <c r="G126" s="19">
        <v>15936.712</v>
      </c>
      <c r="H126" s="121">
        <f>16910.958+889.515</f>
        <v>17800.472999999998</v>
      </c>
      <c r="I126" s="18">
        <v>18012.243999999999</v>
      </c>
      <c r="J126" s="18">
        <v>19179.356</v>
      </c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7"/>
      <c r="AR126" s="28"/>
      <c r="AS126" s="28"/>
      <c r="AT126" s="28"/>
      <c r="AU126" s="28"/>
      <c r="AV126" s="28"/>
      <c r="AW126" s="28"/>
      <c r="AX126" s="28"/>
      <c r="AY126" s="29"/>
      <c r="AZ126" s="30"/>
    </row>
    <row r="127" spans="1:52" s="42" customFormat="1" ht="13.7" customHeight="1" x14ac:dyDescent="0.2">
      <c r="A127" s="85"/>
      <c r="B127" s="111"/>
      <c r="C127" s="91"/>
      <c r="D127" s="94"/>
      <c r="E127" s="68" t="s">
        <v>59</v>
      </c>
      <c r="F127" s="15">
        <f t="shared" si="41"/>
        <v>0</v>
      </c>
      <c r="G127" s="18">
        <v>0</v>
      </c>
      <c r="H127" s="18">
        <v>0</v>
      </c>
      <c r="I127" s="18">
        <v>0</v>
      </c>
      <c r="J127" s="18">
        <v>0</v>
      </c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38"/>
      <c r="AR127" s="39"/>
      <c r="AS127" s="39"/>
      <c r="AT127" s="39"/>
      <c r="AU127" s="39"/>
      <c r="AV127" s="39"/>
      <c r="AW127" s="39"/>
      <c r="AX127" s="39"/>
      <c r="AY127" s="40"/>
      <c r="AZ127" s="41"/>
    </row>
    <row r="128" spans="1:52" s="31" customFormat="1" ht="15.6" customHeight="1" x14ac:dyDescent="0.2">
      <c r="A128" s="83" t="s">
        <v>103</v>
      </c>
      <c r="B128" s="86" t="s">
        <v>85</v>
      </c>
      <c r="C128" s="89" t="s">
        <v>124</v>
      </c>
      <c r="D128" s="92" t="s">
        <v>157</v>
      </c>
      <c r="E128" s="68" t="s">
        <v>47</v>
      </c>
      <c r="F128" s="15">
        <f t="shared" si="41"/>
        <v>22390.563999999998</v>
      </c>
      <c r="G128" s="16">
        <f t="shared" ref="G128:I128" si="43">G129+G130+G131+G132</f>
        <v>4987.1719999999996</v>
      </c>
      <c r="H128" s="16">
        <f t="shared" si="43"/>
        <v>5522.665</v>
      </c>
      <c r="I128" s="16">
        <f t="shared" si="43"/>
        <v>5758.5150000000003</v>
      </c>
      <c r="J128" s="16">
        <f t="shared" ref="J128" si="44">J129+J130+J131+J132</f>
        <v>6122.2120000000004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7"/>
      <c r="AR128" s="28"/>
      <c r="AS128" s="28"/>
      <c r="AT128" s="28"/>
      <c r="AU128" s="28"/>
      <c r="AV128" s="28"/>
      <c r="AW128" s="28"/>
      <c r="AX128" s="28"/>
      <c r="AY128" s="29"/>
      <c r="AZ128" s="30"/>
    </row>
    <row r="129" spans="1:52" s="31" customFormat="1" x14ac:dyDescent="0.2">
      <c r="A129" s="84"/>
      <c r="B129" s="110"/>
      <c r="C129" s="90"/>
      <c r="D129" s="95"/>
      <c r="E129" s="68" t="s">
        <v>56</v>
      </c>
      <c r="F129" s="15">
        <f t="shared" si="41"/>
        <v>0</v>
      </c>
      <c r="G129" s="18">
        <v>0</v>
      </c>
      <c r="H129" s="18">
        <v>0</v>
      </c>
      <c r="I129" s="18">
        <v>0</v>
      </c>
      <c r="J129" s="18">
        <v>0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7"/>
      <c r="AR129" s="28"/>
      <c r="AS129" s="28"/>
      <c r="AT129" s="28"/>
      <c r="AU129" s="28"/>
      <c r="AV129" s="28"/>
      <c r="AW129" s="28"/>
      <c r="AX129" s="28"/>
      <c r="AY129" s="29"/>
      <c r="AZ129" s="30"/>
    </row>
    <row r="130" spans="1:52" s="31" customFormat="1" x14ac:dyDescent="0.2">
      <c r="A130" s="84"/>
      <c r="B130" s="110"/>
      <c r="C130" s="90"/>
      <c r="D130" s="95"/>
      <c r="E130" s="68" t="s">
        <v>57</v>
      </c>
      <c r="F130" s="15">
        <f t="shared" si="41"/>
        <v>0</v>
      </c>
      <c r="G130" s="18">
        <v>0</v>
      </c>
      <c r="H130" s="18">
        <v>0</v>
      </c>
      <c r="I130" s="18">
        <v>0</v>
      </c>
      <c r="J130" s="18">
        <v>0</v>
      </c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7"/>
      <c r="AR130" s="28"/>
      <c r="AS130" s="28"/>
      <c r="AT130" s="28"/>
      <c r="AU130" s="28"/>
      <c r="AV130" s="28"/>
      <c r="AW130" s="28"/>
      <c r="AX130" s="28"/>
      <c r="AY130" s="29"/>
      <c r="AZ130" s="30"/>
    </row>
    <row r="131" spans="1:52" s="31" customFormat="1" x14ac:dyDescent="0.2">
      <c r="A131" s="84"/>
      <c r="B131" s="110"/>
      <c r="C131" s="90"/>
      <c r="D131" s="95"/>
      <c r="E131" s="68" t="s">
        <v>58</v>
      </c>
      <c r="F131" s="15">
        <f t="shared" si="41"/>
        <v>22390.563999999998</v>
      </c>
      <c r="G131" s="19">
        <v>4987.1719999999996</v>
      </c>
      <c r="H131" s="121">
        <f>5411.775+110.89</f>
        <v>5522.665</v>
      </c>
      <c r="I131" s="18">
        <v>5758.5150000000003</v>
      </c>
      <c r="J131" s="18">
        <v>6122.2120000000004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7"/>
      <c r="AR131" s="28"/>
      <c r="AS131" s="28"/>
      <c r="AT131" s="28"/>
      <c r="AU131" s="28"/>
      <c r="AV131" s="28"/>
      <c r="AW131" s="28"/>
      <c r="AX131" s="28"/>
      <c r="AY131" s="29"/>
      <c r="AZ131" s="30"/>
    </row>
    <row r="132" spans="1:52" s="42" customFormat="1" ht="26.1" customHeight="1" x14ac:dyDescent="0.2">
      <c r="A132" s="85"/>
      <c r="B132" s="111"/>
      <c r="C132" s="91"/>
      <c r="D132" s="96"/>
      <c r="E132" s="68" t="s">
        <v>59</v>
      </c>
      <c r="F132" s="15">
        <f t="shared" si="41"/>
        <v>0</v>
      </c>
      <c r="G132" s="18">
        <v>0</v>
      </c>
      <c r="H132" s="18">
        <v>0</v>
      </c>
      <c r="I132" s="18">
        <v>0</v>
      </c>
      <c r="J132" s="18">
        <v>0</v>
      </c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38"/>
      <c r="AR132" s="39"/>
      <c r="AS132" s="39"/>
      <c r="AT132" s="39"/>
      <c r="AU132" s="39"/>
      <c r="AV132" s="39"/>
      <c r="AW132" s="39"/>
      <c r="AX132" s="39"/>
      <c r="AY132" s="40"/>
      <c r="AZ132" s="41"/>
    </row>
    <row r="133" spans="1:52" s="31" customFormat="1" ht="15.6" customHeight="1" x14ac:dyDescent="0.2">
      <c r="A133" s="83" t="s">
        <v>120</v>
      </c>
      <c r="B133" s="86" t="s">
        <v>142</v>
      </c>
      <c r="C133" s="89" t="s">
        <v>121</v>
      </c>
      <c r="D133" s="101" t="s">
        <v>93</v>
      </c>
      <c r="E133" s="68" t="s">
        <v>47</v>
      </c>
      <c r="F133" s="15">
        <f t="shared" si="41"/>
        <v>108099.874</v>
      </c>
      <c r="G133" s="16">
        <f t="shared" ref="G133:I133" si="45">G134+G135+G136+G137</f>
        <v>24697.937999999998</v>
      </c>
      <c r="H133" s="16">
        <f t="shared" si="45"/>
        <v>26071.357</v>
      </c>
      <c r="I133" s="16">
        <f t="shared" si="45"/>
        <v>27811.31</v>
      </c>
      <c r="J133" s="16">
        <f t="shared" ref="J133" si="46">J134+J135+J136+J137</f>
        <v>29519.269</v>
      </c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7"/>
      <c r="AR133" s="28"/>
      <c r="AS133" s="28"/>
      <c r="AT133" s="28"/>
      <c r="AU133" s="28"/>
      <c r="AV133" s="28"/>
      <c r="AW133" s="28"/>
      <c r="AX133" s="28"/>
      <c r="AY133" s="29"/>
      <c r="AZ133" s="30"/>
    </row>
    <row r="134" spans="1:52" s="31" customFormat="1" x14ac:dyDescent="0.2">
      <c r="A134" s="84"/>
      <c r="B134" s="110"/>
      <c r="C134" s="90"/>
      <c r="D134" s="101"/>
      <c r="E134" s="68" t="s">
        <v>56</v>
      </c>
      <c r="F134" s="15">
        <f t="shared" ref="F134:F170" si="47">G134+H134+I134+J134</f>
        <v>0</v>
      </c>
      <c r="G134" s="18">
        <v>0</v>
      </c>
      <c r="H134" s="18">
        <v>0</v>
      </c>
      <c r="I134" s="18">
        <v>0</v>
      </c>
      <c r="J134" s="18">
        <v>0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7"/>
      <c r="AR134" s="28"/>
      <c r="AS134" s="28"/>
      <c r="AT134" s="28"/>
      <c r="AU134" s="28"/>
      <c r="AV134" s="28"/>
      <c r="AW134" s="28"/>
      <c r="AX134" s="28"/>
      <c r="AY134" s="29"/>
      <c r="AZ134" s="30"/>
    </row>
    <row r="135" spans="1:52" s="31" customFormat="1" x14ac:dyDescent="0.2">
      <c r="A135" s="84"/>
      <c r="B135" s="110"/>
      <c r="C135" s="90"/>
      <c r="D135" s="101"/>
      <c r="E135" s="68" t="s">
        <v>57</v>
      </c>
      <c r="F135" s="15">
        <f t="shared" si="47"/>
        <v>0</v>
      </c>
      <c r="G135" s="18">
        <v>0</v>
      </c>
      <c r="H135" s="18">
        <v>0</v>
      </c>
      <c r="I135" s="18">
        <v>0</v>
      </c>
      <c r="J135" s="18">
        <v>0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7"/>
      <c r="AR135" s="28"/>
      <c r="AS135" s="28"/>
      <c r="AT135" s="28"/>
      <c r="AU135" s="28"/>
      <c r="AV135" s="28"/>
      <c r="AW135" s="28"/>
      <c r="AX135" s="28"/>
      <c r="AY135" s="29"/>
      <c r="AZ135" s="30"/>
    </row>
    <row r="136" spans="1:52" s="31" customFormat="1" x14ac:dyDescent="0.2">
      <c r="A136" s="84"/>
      <c r="B136" s="110"/>
      <c r="C136" s="90"/>
      <c r="D136" s="101"/>
      <c r="E136" s="68" t="s">
        <v>58</v>
      </c>
      <c r="F136" s="15">
        <f t="shared" si="47"/>
        <v>108099.874</v>
      </c>
      <c r="G136" s="19">
        <v>24697.937999999998</v>
      </c>
      <c r="H136" s="121">
        <f>26465.209-393.852</f>
        <v>26071.357</v>
      </c>
      <c r="I136" s="18">
        <v>27811.31</v>
      </c>
      <c r="J136" s="18">
        <v>29519.269</v>
      </c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7"/>
      <c r="AR136" s="28"/>
      <c r="AS136" s="28"/>
      <c r="AT136" s="28"/>
      <c r="AU136" s="28"/>
      <c r="AV136" s="28"/>
      <c r="AW136" s="28"/>
      <c r="AX136" s="28"/>
      <c r="AY136" s="29"/>
      <c r="AZ136" s="30"/>
    </row>
    <row r="137" spans="1:52" s="42" customFormat="1" ht="12.2" customHeight="1" x14ac:dyDescent="0.2">
      <c r="A137" s="85"/>
      <c r="B137" s="111"/>
      <c r="C137" s="91"/>
      <c r="D137" s="102"/>
      <c r="E137" s="68" t="s">
        <v>59</v>
      </c>
      <c r="F137" s="15">
        <f t="shared" si="47"/>
        <v>0</v>
      </c>
      <c r="G137" s="18">
        <v>0</v>
      </c>
      <c r="H137" s="18">
        <v>0</v>
      </c>
      <c r="I137" s="18">
        <v>0</v>
      </c>
      <c r="J137" s="18">
        <v>0</v>
      </c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38"/>
      <c r="AR137" s="39"/>
      <c r="AS137" s="39"/>
      <c r="AT137" s="39"/>
      <c r="AU137" s="39"/>
      <c r="AV137" s="39"/>
      <c r="AW137" s="39"/>
      <c r="AX137" s="39"/>
      <c r="AY137" s="40"/>
      <c r="AZ137" s="41"/>
    </row>
    <row r="138" spans="1:52" s="42" customFormat="1" ht="14.25" customHeight="1" x14ac:dyDescent="0.2">
      <c r="A138" s="83" t="s">
        <v>126</v>
      </c>
      <c r="B138" s="86" t="s">
        <v>127</v>
      </c>
      <c r="C138" s="89">
        <v>2022</v>
      </c>
      <c r="D138" s="92" t="s">
        <v>93</v>
      </c>
      <c r="E138" s="68" t="s">
        <v>47</v>
      </c>
      <c r="F138" s="15">
        <f t="shared" si="47"/>
        <v>352.99927000000002</v>
      </c>
      <c r="G138" s="16">
        <f>G139+G140+G141+G142</f>
        <v>0</v>
      </c>
      <c r="H138" s="16">
        <f>H139+H140+H141+H142</f>
        <v>352.99927000000002</v>
      </c>
      <c r="I138" s="16">
        <f>I139+I140+I141+I142</f>
        <v>0</v>
      </c>
      <c r="J138" s="16">
        <f>J139+J140+J141+J142</f>
        <v>0</v>
      </c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38"/>
      <c r="AR138" s="39"/>
      <c r="AS138" s="39"/>
      <c r="AT138" s="39"/>
      <c r="AU138" s="39"/>
      <c r="AV138" s="39"/>
      <c r="AW138" s="39"/>
      <c r="AX138" s="39"/>
      <c r="AY138" s="40"/>
      <c r="AZ138" s="41"/>
    </row>
    <row r="139" spans="1:52" s="42" customFormat="1" ht="17.100000000000001" customHeight="1" x14ac:dyDescent="0.2">
      <c r="A139" s="84"/>
      <c r="B139" s="87"/>
      <c r="C139" s="90"/>
      <c r="D139" s="93"/>
      <c r="E139" s="68" t="s">
        <v>56</v>
      </c>
      <c r="F139" s="15">
        <f t="shared" si="47"/>
        <v>335.34931</v>
      </c>
      <c r="G139" s="18">
        <v>0</v>
      </c>
      <c r="H139" s="18">
        <v>335.34931</v>
      </c>
      <c r="I139" s="18">
        <v>0</v>
      </c>
      <c r="J139" s="18">
        <v>0</v>
      </c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38"/>
      <c r="AR139" s="39"/>
      <c r="AS139" s="39"/>
      <c r="AT139" s="39"/>
      <c r="AU139" s="39"/>
      <c r="AV139" s="39"/>
      <c r="AW139" s="39"/>
      <c r="AX139" s="39"/>
      <c r="AY139" s="40"/>
      <c r="AZ139" s="41"/>
    </row>
    <row r="140" spans="1:52" s="42" customFormat="1" ht="17.100000000000001" customHeight="1" x14ac:dyDescent="0.2">
      <c r="A140" s="84"/>
      <c r="B140" s="87"/>
      <c r="C140" s="90"/>
      <c r="D140" s="93"/>
      <c r="E140" s="68" t="s">
        <v>57</v>
      </c>
      <c r="F140" s="15">
        <f t="shared" si="47"/>
        <v>17.64996</v>
      </c>
      <c r="G140" s="18">
        <v>0</v>
      </c>
      <c r="H140" s="18">
        <v>17.64996</v>
      </c>
      <c r="I140" s="18">
        <v>0</v>
      </c>
      <c r="J140" s="18">
        <v>0</v>
      </c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38"/>
      <c r="AR140" s="39"/>
      <c r="AS140" s="39"/>
      <c r="AT140" s="39"/>
      <c r="AU140" s="39"/>
      <c r="AV140" s="39"/>
      <c r="AW140" s="39"/>
      <c r="AX140" s="39"/>
      <c r="AY140" s="40"/>
      <c r="AZ140" s="41"/>
    </row>
    <row r="141" spans="1:52" s="42" customFormat="1" ht="15.6" customHeight="1" x14ac:dyDescent="0.2">
      <c r="A141" s="84"/>
      <c r="B141" s="87"/>
      <c r="C141" s="90"/>
      <c r="D141" s="93"/>
      <c r="E141" s="68" t="s">
        <v>58</v>
      </c>
      <c r="F141" s="15">
        <f t="shared" si="47"/>
        <v>0</v>
      </c>
      <c r="G141" s="18">
        <v>0</v>
      </c>
      <c r="H141" s="18">
        <v>0</v>
      </c>
      <c r="I141" s="18">
        <v>0</v>
      </c>
      <c r="J141" s="18">
        <v>0</v>
      </c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38"/>
      <c r="AR141" s="39"/>
      <c r="AS141" s="39"/>
      <c r="AT141" s="39"/>
      <c r="AU141" s="39"/>
      <c r="AV141" s="39"/>
      <c r="AW141" s="39"/>
      <c r="AX141" s="39"/>
      <c r="AY141" s="40"/>
      <c r="AZ141" s="41"/>
    </row>
    <row r="142" spans="1:52" s="42" customFormat="1" ht="19.7" customHeight="1" x14ac:dyDescent="0.2">
      <c r="A142" s="85"/>
      <c r="B142" s="88"/>
      <c r="C142" s="91"/>
      <c r="D142" s="94"/>
      <c r="E142" s="68" t="s">
        <v>59</v>
      </c>
      <c r="F142" s="15">
        <f t="shared" si="47"/>
        <v>0</v>
      </c>
      <c r="G142" s="18">
        <v>0</v>
      </c>
      <c r="H142" s="18">
        <v>0</v>
      </c>
      <c r="I142" s="18">
        <v>0</v>
      </c>
      <c r="J142" s="18">
        <v>0</v>
      </c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38"/>
      <c r="AR142" s="39"/>
      <c r="AS142" s="39"/>
      <c r="AT142" s="39"/>
      <c r="AU142" s="39"/>
      <c r="AV142" s="39"/>
      <c r="AW142" s="39"/>
      <c r="AX142" s="39"/>
      <c r="AY142" s="40"/>
      <c r="AZ142" s="41"/>
    </row>
    <row r="143" spans="1:52" s="42" customFormat="1" ht="16.5" customHeight="1" x14ac:dyDescent="0.2">
      <c r="A143" s="83" t="s">
        <v>148</v>
      </c>
      <c r="B143" s="86" t="s">
        <v>149</v>
      </c>
      <c r="C143" s="89">
        <v>2022</v>
      </c>
      <c r="D143" s="92" t="s">
        <v>158</v>
      </c>
      <c r="E143" s="68" t="s">
        <v>47</v>
      </c>
      <c r="F143" s="15">
        <f t="shared" ref="F143:G143" si="48">SUM(F144:F147)</f>
        <v>475.89</v>
      </c>
      <c r="G143" s="16">
        <f t="shared" si="48"/>
        <v>0</v>
      </c>
      <c r="H143" s="16">
        <f>SUM(H144:H147)</f>
        <v>475.89</v>
      </c>
      <c r="I143" s="16">
        <f t="shared" ref="I143:J143" si="49">SUM(I144:I147)</f>
        <v>0</v>
      </c>
      <c r="J143" s="16">
        <f t="shared" si="49"/>
        <v>0</v>
      </c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38"/>
      <c r="AR143" s="39"/>
      <c r="AS143" s="39"/>
      <c r="AT143" s="39"/>
      <c r="AU143" s="39"/>
      <c r="AV143" s="39"/>
      <c r="AW143" s="39"/>
      <c r="AX143" s="39"/>
      <c r="AY143" s="40"/>
      <c r="AZ143" s="41"/>
    </row>
    <row r="144" spans="1:52" s="42" customFormat="1" ht="16.5" customHeight="1" x14ac:dyDescent="0.2">
      <c r="A144" s="84"/>
      <c r="B144" s="87"/>
      <c r="C144" s="90"/>
      <c r="D144" s="93"/>
      <c r="E144" s="68" t="s">
        <v>56</v>
      </c>
      <c r="F144" s="15"/>
      <c r="G144" s="18">
        <v>0</v>
      </c>
      <c r="H144" s="18">
        <v>0</v>
      </c>
      <c r="I144" s="18">
        <v>0</v>
      </c>
      <c r="J144" s="18">
        <v>0</v>
      </c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38"/>
      <c r="AR144" s="39"/>
      <c r="AS144" s="39"/>
      <c r="AT144" s="39"/>
      <c r="AU144" s="39"/>
      <c r="AV144" s="39"/>
      <c r="AW144" s="39"/>
      <c r="AX144" s="39"/>
      <c r="AY144" s="40"/>
      <c r="AZ144" s="41"/>
    </row>
    <row r="145" spans="1:52" s="42" customFormat="1" ht="16.5" customHeight="1" x14ac:dyDescent="0.2">
      <c r="A145" s="84"/>
      <c r="B145" s="87"/>
      <c r="C145" s="90"/>
      <c r="D145" s="93"/>
      <c r="E145" s="68" t="s">
        <v>57</v>
      </c>
      <c r="F145" s="15"/>
      <c r="G145" s="18">
        <v>0</v>
      </c>
      <c r="H145" s="18">
        <v>0</v>
      </c>
      <c r="I145" s="18">
        <v>0</v>
      </c>
      <c r="J145" s="18">
        <v>0</v>
      </c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38"/>
      <c r="AR145" s="39"/>
      <c r="AS145" s="39"/>
      <c r="AT145" s="39"/>
      <c r="AU145" s="39"/>
      <c r="AV145" s="39"/>
      <c r="AW145" s="39"/>
      <c r="AX145" s="39"/>
      <c r="AY145" s="40"/>
      <c r="AZ145" s="41"/>
    </row>
    <row r="146" spans="1:52" s="42" customFormat="1" ht="16.5" customHeight="1" x14ac:dyDescent="0.2">
      <c r="A146" s="84"/>
      <c r="B146" s="87"/>
      <c r="C146" s="90"/>
      <c r="D146" s="93"/>
      <c r="E146" s="68" t="s">
        <v>58</v>
      </c>
      <c r="F146" s="15">
        <f>G146+H146+I146+J146</f>
        <v>475.89</v>
      </c>
      <c r="G146" s="18">
        <v>0</v>
      </c>
      <c r="H146" s="19">
        <f>475.89</f>
        <v>475.89</v>
      </c>
      <c r="I146" s="18">
        <v>0</v>
      </c>
      <c r="J146" s="18">
        <v>0</v>
      </c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38"/>
      <c r="AR146" s="39"/>
      <c r="AS146" s="39"/>
      <c r="AT146" s="39"/>
      <c r="AU146" s="39"/>
      <c r="AV146" s="39"/>
      <c r="AW146" s="39"/>
      <c r="AX146" s="39"/>
      <c r="AY146" s="40"/>
      <c r="AZ146" s="41"/>
    </row>
    <row r="147" spans="1:52" s="42" customFormat="1" ht="16.5" customHeight="1" x14ac:dyDescent="0.2">
      <c r="A147" s="85"/>
      <c r="B147" s="88"/>
      <c r="C147" s="91"/>
      <c r="D147" s="94"/>
      <c r="E147" s="68" t="s">
        <v>59</v>
      </c>
      <c r="F147" s="15"/>
      <c r="G147" s="18">
        <v>0</v>
      </c>
      <c r="H147" s="18">
        <v>0</v>
      </c>
      <c r="I147" s="18">
        <v>0</v>
      </c>
      <c r="J147" s="18">
        <v>0</v>
      </c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38"/>
      <c r="AR147" s="39"/>
      <c r="AS147" s="39"/>
      <c r="AT147" s="39"/>
      <c r="AU147" s="39"/>
      <c r="AV147" s="39"/>
      <c r="AW147" s="39"/>
      <c r="AX147" s="39"/>
      <c r="AY147" s="40"/>
      <c r="AZ147" s="41"/>
    </row>
    <row r="148" spans="1:52" s="31" customFormat="1" ht="15.6" customHeight="1" x14ac:dyDescent="0.2">
      <c r="A148" s="83" t="s">
        <v>79</v>
      </c>
      <c r="B148" s="83" t="s">
        <v>86</v>
      </c>
      <c r="C148" s="89" t="s">
        <v>121</v>
      </c>
      <c r="D148" s="92" t="s">
        <v>116</v>
      </c>
      <c r="E148" s="68" t="s">
        <v>47</v>
      </c>
      <c r="F148" s="15">
        <f t="shared" si="47"/>
        <v>113526.25589000001</v>
      </c>
      <c r="G148" s="16">
        <f>G153+G163+G168+G158+G173+G178</f>
        <v>19417.261200000001</v>
      </c>
      <c r="H148" s="16">
        <f t="shared" ref="H148:J148" si="50">H153+H163+H168+H158+H173+H178</f>
        <v>64900.797610000009</v>
      </c>
      <c r="I148" s="16">
        <f t="shared" si="50"/>
        <v>12831.209080000001</v>
      </c>
      <c r="J148" s="16">
        <f t="shared" si="50"/>
        <v>16376.987999999998</v>
      </c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7"/>
      <c r="AR148" s="28"/>
      <c r="AS148" s="28"/>
      <c r="AT148" s="28"/>
      <c r="AU148" s="28"/>
      <c r="AV148" s="28"/>
      <c r="AW148" s="28"/>
      <c r="AX148" s="28"/>
      <c r="AY148" s="29"/>
      <c r="AZ148" s="30"/>
    </row>
    <row r="149" spans="1:52" s="31" customFormat="1" x14ac:dyDescent="0.2">
      <c r="A149" s="84"/>
      <c r="B149" s="84"/>
      <c r="C149" s="90"/>
      <c r="D149" s="99"/>
      <c r="E149" s="68" t="s">
        <v>56</v>
      </c>
      <c r="F149" s="15">
        <f t="shared" si="47"/>
        <v>9940.2361400000009</v>
      </c>
      <c r="G149" s="16">
        <f t="shared" ref="G149:J149" si="51">G154+G164+G169+G159+G174+G179</f>
        <v>6119.23614</v>
      </c>
      <c r="H149" s="16">
        <f t="shared" si="51"/>
        <v>21</v>
      </c>
      <c r="I149" s="16">
        <f t="shared" si="51"/>
        <v>0</v>
      </c>
      <c r="J149" s="16">
        <f t="shared" si="51"/>
        <v>3800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7"/>
      <c r="AR149" s="28"/>
      <c r="AS149" s="28"/>
      <c r="AT149" s="28"/>
      <c r="AU149" s="28"/>
      <c r="AV149" s="28"/>
      <c r="AW149" s="28"/>
      <c r="AX149" s="28"/>
      <c r="AY149" s="29"/>
      <c r="AZ149" s="30"/>
    </row>
    <row r="150" spans="1:52" s="31" customFormat="1" x14ac:dyDescent="0.2">
      <c r="A150" s="84"/>
      <c r="B150" s="84"/>
      <c r="C150" s="90"/>
      <c r="D150" s="99"/>
      <c r="E150" s="68" t="s">
        <v>57</v>
      </c>
      <c r="F150" s="15">
        <f t="shared" si="47"/>
        <v>14603.601100000002</v>
      </c>
      <c r="G150" s="16">
        <f t="shared" ref="G150:J150" si="52">G155+G165+G170+G160+G175+G180</f>
        <v>322.06506000000002</v>
      </c>
      <c r="H150" s="16">
        <f>H155+H165+H170+H160+H175+H180</f>
        <v>13402.19476</v>
      </c>
      <c r="I150" s="16">
        <f t="shared" si="52"/>
        <v>679.34127999999998</v>
      </c>
      <c r="J150" s="16">
        <f t="shared" si="52"/>
        <v>200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7"/>
      <c r="AR150" s="28"/>
      <c r="AS150" s="28"/>
      <c r="AT150" s="28"/>
      <c r="AU150" s="28"/>
      <c r="AV150" s="28"/>
      <c r="AW150" s="28"/>
      <c r="AX150" s="28"/>
      <c r="AY150" s="29"/>
      <c r="AZ150" s="30"/>
    </row>
    <row r="151" spans="1:52" s="31" customFormat="1" x14ac:dyDescent="0.2">
      <c r="A151" s="84"/>
      <c r="B151" s="84"/>
      <c r="C151" s="90"/>
      <c r="D151" s="99"/>
      <c r="E151" s="68" t="s">
        <v>58</v>
      </c>
      <c r="F151" s="15">
        <f t="shared" si="47"/>
        <v>88982.418650000007</v>
      </c>
      <c r="G151" s="16">
        <f t="shared" ref="G151:J151" si="53">G156+G166+G171+G161+G176+G181</f>
        <v>12975.96</v>
      </c>
      <c r="H151" s="16">
        <f t="shared" si="53"/>
        <v>51477.60285000001</v>
      </c>
      <c r="I151" s="16">
        <f t="shared" si="53"/>
        <v>12151.867800000002</v>
      </c>
      <c r="J151" s="16">
        <f t="shared" si="53"/>
        <v>12376.987999999999</v>
      </c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7"/>
      <c r="AR151" s="28"/>
      <c r="AS151" s="28"/>
      <c r="AT151" s="28"/>
      <c r="AU151" s="28"/>
      <c r="AV151" s="28"/>
      <c r="AW151" s="28"/>
      <c r="AX151" s="28"/>
      <c r="AY151" s="29"/>
      <c r="AZ151" s="30"/>
    </row>
    <row r="152" spans="1:52" s="42" customFormat="1" ht="28.5" customHeight="1" x14ac:dyDescent="0.2">
      <c r="A152" s="85"/>
      <c r="B152" s="85"/>
      <c r="C152" s="91"/>
      <c r="D152" s="100"/>
      <c r="E152" s="68" t="s">
        <v>59</v>
      </c>
      <c r="F152" s="15">
        <f t="shared" si="47"/>
        <v>0</v>
      </c>
      <c r="G152" s="16">
        <f t="shared" ref="G152:J152" si="54">G157+G167+G172+G162+G177+G182</f>
        <v>0</v>
      </c>
      <c r="H152" s="16">
        <f t="shared" si="54"/>
        <v>0</v>
      </c>
      <c r="I152" s="16">
        <f t="shared" si="54"/>
        <v>0</v>
      </c>
      <c r="J152" s="16">
        <f t="shared" si="54"/>
        <v>0</v>
      </c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38"/>
      <c r="AR152" s="39"/>
      <c r="AS152" s="39"/>
      <c r="AT152" s="39"/>
      <c r="AU152" s="39"/>
      <c r="AV152" s="39"/>
      <c r="AW152" s="39"/>
      <c r="AX152" s="39"/>
      <c r="AY152" s="40"/>
      <c r="AZ152" s="41"/>
    </row>
    <row r="153" spans="1:52" s="31" customFormat="1" ht="15.6" customHeight="1" x14ac:dyDescent="0.2">
      <c r="A153" s="92" t="s">
        <v>25</v>
      </c>
      <c r="B153" s="86" t="s">
        <v>131</v>
      </c>
      <c r="C153" s="89" t="s">
        <v>130</v>
      </c>
      <c r="D153" s="92" t="s">
        <v>87</v>
      </c>
      <c r="E153" s="68" t="s">
        <v>47</v>
      </c>
      <c r="F153" s="15">
        <f t="shared" si="47"/>
        <v>4022.1052599999998</v>
      </c>
      <c r="G153" s="16">
        <f t="shared" ref="G153:I153" si="55">G154+G155+G156+G157</f>
        <v>0</v>
      </c>
      <c r="H153" s="16">
        <f t="shared" si="55"/>
        <v>22.105260000000001</v>
      </c>
      <c r="I153" s="16">
        <f t="shared" si="55"/>
        <v>0</v>
      </c>
      <c r="J153" s="16">
        <f t="shared" ref="J153" si="56">J154+J155+J156+J157</f>
        <v>4000</v>
      </c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7"/>
      <c r="AR153" s="28"/>
      <c r="AS153" s="28"/>
      <c r="AT153" s="28"/>
      <c r="AU153" s="28"/>
      <c r="AV153" s="28"/>
      <c r="AW153" s="28"/>
      <c r="AX153" s="28"/>
      <c r="AY153" s="29"/>
      <c r="AZ153" s="30"/>
    </row>
    <row r="154" spans="1:52" s="31" customFormat="1" x14ac:dyDescent="0.2">
      <c r="A154" s="95"/>
      <c r="B154" s="97"/>
      <c r="C154" s="90"/>
      <c r="D154" s="99"/>
      <c r="E154" s="68" t="s">
        <v>56</v>
      </c>
      <c r="F154" s="15">
        <f t="shared" si="47"/>
        <v>3821</v>
      </c>
      <c r="G154" s="18">
        <v>0</v>
      </c>
      <c r="H154" s="18">
        <v>21</v>
      </c>
      <c r="I154" s="18"/>
      <c r="J154" s="18">
        <v>3800</v>
      </c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7"/>
      <c r="AR154" s="28"/>
      <c r="AS154" s="28"/>
      <c r="AT154" s="28"/>
      <c r="AU154" s="28"/>
      <c r="AV154" s="28"/>
      <c r="AW154" s="28"/>
      <c r="AX154" s="28"/>
      <c r="AY154" s="29"/>
      <c r="AZ154" s="30"/>
    </row>
    <row r="155" spans="1:52" s="31" customFormat="1" ht="16.350000000000001" customHeight="1" x14ac:dyDescent="0.2">
      <c r="A155" s="95"/>
      <c r="B155" s="97"/>
      <c r="C155" s="90"/>
      <c r="D155" s="99"/>
      <c r="E155" s="68" t="s">
        <v>57</v>
      </c>
      <c r="F155" s="15">
        <f t="shared" si="47"/>
        <v>201.10525999999999</v>
      </c>
      <c r="G155" s="18">
        <v>0</v>
      </c>
      <c r="H155" s="18">
        <v>1.1052599999999999</v>
      </c>
      <c r="I155" s="18"/>
      <c r="J155" s="18">
        <v>200</v>
      </c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7"/>
      <c r="AR155" s="28"/>
      <c r="AS155" s="28"/>
      <c r="AT155" s="28"/>
      <c r="AU155" s="28"/>
      <c r="AV155" s="28"/>
      <c r="AW155" s="28"/>
      <c r="AX155" s="28"/>
      <c r="AY155" s="29"/>
      <c r="AZ155" s="30"/>
    </row>
    <row r="156" spans="1:52" s="31" customFormat="1" x14ac:dyDescent="0.2">
      <c r="A156" s="95"/>
      <c r="B156" s="97"/>
      <c r="C156" s="90"/>
      <c r="D156" s="99"/>
      <c r="E156" s="68" t="s">
        <v>58</v>
      </c>
      <c r="F156" s="15">
        <f t="shared" si="47"/>
        <v>0</v>
      </c>
      <c r="G156" s="18">
        <v>0</v>
      </c>
      <c r="H156" s="18">
        <v>0</v>
      </c>
      <c r="I156" s="18">
        <v>0</v>
      </c>
      <c r="J156" s="18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7"/>
      <c r="AR156" s="28"/>
      <c r="AS156" s="28"/>
      <c r="AT156" s="28"/>
      <c r="AU156" s="28"/>
      <c r="AV156" s="28"/>
      <c r="AW156" s="28"/>
      <c r="AX156" s="28"/>
      <c r="AY156" s="29"/>
      <c r="AZ156" s="30"/>
    </row>
    <row r="157" spans="1:52" s="42" customFormat="1" ht="37.35" customHeight="1" x14ac:dyDescent="0.2">
      <c r="A157" s="96"/>
      <c r="B157" s="98"/>
      <c r="C157" s="91"/>
      <c r="D157" s="100"/>
      <c r="E157" s="68" t="s">
        <v>59</v>
      </c>
      <c r="F157" s="15">
        <f t="shared" si="47"/>
        <v>0</v>
      </c>
      <c r="G157" s="18">
        <v>0</v>
      </c>
      <c r="H157" s="18">
        <v>0</v>
      </c>
      <c r="I157" s="18">
        <v>0</v>
      </c>
      <c r="J157" s="18">
        <v>0</v>
      </c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38"/>
      <c r="AR157" s="39"/>
      <c r="AS157" s="39"/>
      <c r="AT157" s="39"/>
      <c r="AU157" s="39"/>
      <c r="AV157" s="39"/>
      <c r="AW157" s="39"/>
      <c r="AX157" s="39"/>
      <c r="AY157" s="40"/>
      <c r="AZ157" s="41"/>
    </row>
    <row r="158" spans="1:52" s="42" customFormat="1" ht="17.100000000000001" customHeight="1" x14ac:dyDescent="0.2">
      <c r="A158" s="92" t="s">
        <v>26</v>
      </c>
      <c r="B158" s="86" t="s">
        <v>153</v>
      </c>
      <c r="C158" s="89" t="s">
        <v>95</v>
      </c>
      <c r="D158" s="92" t="s">
        <v>97</v>
      </c>
      <c r="E158" s="68" t="s">
        <v>47</v>
      </c>
      <c r="F158" s="15">
        <f t="shared" si="47"/>
        <v>20547.711199999998</v>
      </c>
      <c r="G158" s="16">
        <f>G159+G160+G161+G162</f>
        <v>6441.3011999999999</v>
      </c>
      <c r="H158" s="16">
        <f>H159+H160+H161+H162</f>
        <v>14106.41</v>
      </c>
      <c r="I158" s="16">
        <f>I159+I160+I161+I162</f>
        <v>0</v>
      </c>
      <c r="J158" s="16">
        <f>J159+J160+J161+J162</f>
        <v>0</v>
      </c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38"/>
      <c r="AR158" s="39"/>
      <c r="AS158" s="39"/>
      <c r="AT158" s="39"/>
      <c r="AU158" s="39"/>
      <c r="AV158" s="39"/>
      <c r="AW158" s="39"/>
      <c r="AX158" s="39"/>
      <c r="AY158" s="40"/>
      <c r="AZ158" s="41"/>
    </row>
    <row r="159" spans="1:52" s="42" customFormat="1" ht="17.100000000000001" customHeight="1" x14ac:dyDescent="0.2">
      <c r="A159" s="95"/>
      <c r="B159" s="97"/>
      <c r="C159" s="90"/>
      <c r="D159" s="103"/>
      <c r="E159" s="68" t="s">
        <v>56</v>
      </c>
      <c r="F159" s="15">
        <f t="shared" si="47"/>
        <v>6119.23614</v>
      </c>
      <c r="G159" s="19">
        <v>6119.23614</v>
      </c>
      <c r="H159" s="19">
        <v>0</v>
      </c>
      <c r="I159" s="18">
        <v>0</v>
      </c>
      <c r="J159" s="18">
        <v>0</v>
      </c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38"/>
      <c r="AR159" s="39"/>
      <c r="AS159" s="39"/>
      <c r="AT159" s="39"/>
      <c r="AU159" s="39"/>
      <c r="AV159" s="39"/>
      <c r="AW159" s="39"/>
      <c r="AX159" s="39"/>
      <c r="AY159" s="40"/>
      <c r="AZ159" s="41"/>
    </row>
    <row r="160" spans="1:52" s="42" customFormat="1" ht="17.100000000000001" customHeight="1" x14ac:dyDescent="0.2">
      <c r="A160" s="95"/>
      <c r="B160" s="97"/>
      <c r="C160" s="90"/>
      <c r="D160" s="103"/>
      <c r="E160" s="68" t="s">
        <v>57</v>
      </c>
      <c r="F160" s="15">
        <f t="shared" si="47"/>
        <v>13723.154560000001</v>
      </c>
      <c r="G160" s="19">
        <v>322.06506000000002</v>
      </c>
      <c r="H160" s="19">
        <v>13401.0895</v>
      </c>
      <c r="I160" s="18">
        <v>0</v>
      </c>
      <c r="J160" s="18">
        <v>0</v>
      </c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38"/>
      <c r="AR160" s="39"/>
      <c r="AS160" s="39"/>
      <c r="AT160" s="39"/>
      <c r="AU160" s="39"/>
      <c r="AV160" s="39"/>
      <c r="AW160" s="39"/>
      <c r="AX160" s="39"/>
      <c r="AY160" s="40"/>
      <c r="AZ160" s="41"/>
    </row>
    <row r="161" spans="1:52" s="42" customFormat="1" ht="17.100000000000001" customHeight="1" x14ac:dyDescent="0.2">
      <c r="A161" s="95"/>
      <c r="B161" s="97"/>
      <c r="C161" s="90"/>
      <c r="D161" s="103"/>
      <c r="E161" s="68" t="s">
        <v>58</v>
      </c>
      <c r="F161" s="15">
        <f t="shared" si="47"/>
        <v>705.32050000000004</v>
      </c>
      <c r="G161" s="19">
        <v>0</v>
      </c>
      <c r="H161" s="19">
        <v>705.32050000000004</v>
      </c>
      <c r="I161" s="18">
        <v>0</v>
      </c>
      <c r="J161" s="18">
        <v>0</v>
      </c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38"/>
      <c r="AR161" s="39"/>
      <c r="AS161" s="39"/>
      <c r="AT161" s="39"/>
      <c r="AU161" s="39"/>
      <c r="AV161" s="39"/>
      <c r="AW161" s="39"/>
      <c r="AX161" s="39"/>
      <c r="AY161" s="40"/>
      <c r="AZ161" s="41"/>
    </row>
    <row r="162" spans="1:52" s="42" customFormat="1" ht="28.5" customHeight="1" x14ac:dyDescent="0.2">
      <c r="A162" s="96"/>
      <c r="B162" s="98"/>
      <c r="C162" s="91"/>
      <c r="D162" s="104"/>
      <c r="E162" s="68" t="s">
        <v>59</v>
      </c>
      <c r="F162" s="15">
        <f t="shared" si="47"/>
        <v>0</v>
      </c>
      <c r="G162" s="18">
        <v>0</v>
      </c>
      <c r="H162" s="18">
        <v>0</v>
      </c>
      <c r="I162" s="18">
        <v>0</v>
      </c>
      <c r="J162" s="18">
        <v>0</v>
      </c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38"/>
      <c r="AR162" s="39"/>
      <c r="AS162" s="39"/>
      <c r="AT162" s="39"/>
      <c r="AU162" s="39"/>
      <c r="AV162" s="39"/>
      <c r="AW162" s="39"/>
      <c r="AX162" s="39"/>
      <c r="AY162" s="40"/>
      <c r="AZ162" s="41"/>
    </row>
    <row r="163" spans="1:52" s="31" customFormat="1" ht="15.6" customHeight="1" x14ac:dyDescent="0.2">
      <c r="A163" s="92" t="s">
        <v>27</v>
      </c>
      <c r="B163" s="86" t="s">
        <v>159</v>
      </c>
      <c r="C163" s="89" t="s">
        <v>95</v>
      </c>
      <c r="D163" s="92" t="s">
        <v>154</v>
      </c>
      <c r="E163" s="68" t="s">
        <v>47</v>
      </c>
      <c r="F163" s="15">
        <f t="shared" si="47"/>
        <v>39160.156350000005</v>
      </c>
      <c r="G163" s="16">
        <f t="shared" ref="G163:I163" si="57">G164+G165+G166+G167</f>
        <v>1163.067</v>
      </c>
      <c r="H163" s="16">
        <f t="shared" si="57"/>
        <v>37997.089350000002</v>
      </c>
      <c r="I163" s="16">
        <f t="shared" si="57"/>
        <v>0</v>
      </c>
      <c r="J163" s="16">
        <f t="shared" ref="J163" si="58">J164+J165+J166+J167</f>
        <v>0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7"/>
      <c r="AR163" s="28"/>
      <c r="AS163" s="28"/>
      <c r="AT163" s="28"/>
      <c r="AU163" s="28"/>
      <c r="AV163" s="28"/>
      <c r="AW163" s="28"/>
      <c r="AX163" s="28"/>
      <c r="AY163" s="29"/>
      <c r="AZ163" s="30"/>
    </row>
    <row r="164" spans="1:52" s="31" customFormat="1" x14ac:dyDescent="0.2">
      <c r="A164" s="95"/>
      <c r="B164" s="97"/>
      <c r="C164" s="90"/>
      <c r="D164" s="99"/>
      <c r="E164" s="68" t="s">
        <v>56</v>
      </c>
      <c r="F164" s="15">
        <f t="shared" si="47"/>
        <v>0</v>
      </c>
      <c r="G164" s="18">
        <v>0</v>
      </c>
      <c r="H164" s="18">
        <v>0</v>
      </c>
      <c r="I164" s="18">
        <v>0</v>
      </c>
      <c r="J164" s="18">
        <v>0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7"/>
      <c r="AR164" s="28"/>
      <c r="AS164" s="28"/>
      <c r="AT164" s="28"/>
      <c r="AU164" s="28"/>
      <c r="AV164" s="28"/>
      <c r="AW164" s="28"/>
      <c r="AX164" s="28"/>
      <c r="AY164" s="29"/>
      <c r="AZ164" s="30"/>
    </row>
    <row r="165" spans="1:52" s="31" customFormat="1" ht="16.350000000000001" customHeight="1" x14ac:dyDescent="0.2">
      <c r="A165" s="95"/>
      <c r="B165" s="97"/>
      <c r="C165" s="90"/>
      <c r="D165" s="99"/>
      <c r="E165" s="68" t="s">
        <v>57</v>
      </c>
      <c r="F165" s="15">
        <f t="shared" si="47"/>
        <v>0</v>
      </c>
      <c r="G165" s="18">
        <v>0</v>
      </c>
      <c r="H165" s="18">
        <v>0</v>
      </c>
      <c r="I165" s="18">
        <v>0</v>
      </c>
      <c r="J165" s="18">
        <v>0</v>
      </c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7"/>
      <c r="AR165" s="28"/>
      <c r="AS165" s="28"/>
      <c r="AT165" s="28"/>
      <c r="AU165" s="28"/>
      <c r="AV165" s="28"/>
      <c r="AW165" s="28"/>
      <c r="AX165" s="28"/>
      <c r="AY165" s="29"/>
      <c r="AZ165" s="30"/>
    </row>
    <row r="166" spans="1:52" s="31" customFormat="1" x14ac:dyDescent="0.2">
      <c r="A166" s="95"/>
      <c r="B166" s="97"/>
      <c r="C166" s="90"/>
      <c r="D166" s="99"/>
      <c r="E166" s="68" t="s">
        <v>58</v>
      </c>
      <c r="F166" s="15">
        <f t="shared" si="47"/>
        <v>39160.156350000005</v>
      </c>
      <c r="G166" s="19">
        <v>1163.067</v>
      </c>
      <c r="H166" s="19">
        <v>37997.089350000002</v>
      </c>
      <c r="I166" s="18">
        <v>0</v>
      </c>
      <c r="J166" s="18">
        <v>0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7"/>
      <c r="AR166" s="28"/>
      <c r="AS166" s="28"/>
      <c r="AT166" s="28"/>
      <c r="AU166" s="28"/>
      <c r="AV166" s="28"/>
      <c r="AW166" s="28"/>
      <c r="AX166" s="28"/>
      <c r="AY166" s="29"/>
      <c r="AZ166" s="30"/>
    </row>
    <row r="167" spans="1:52" s="42" customFormat="1" ht="93.2" customHeight="1" x14ac:dyDescent="0.2">
      <c r="A167" s="96"/>
      <c r="B167" s="98"/>
      <c r="C167" s="91"/>
      <c r="D167" s="100"/>
      <c r="E167" s="68" t="s">
        <v>59</v>
      </c>
      <c r="F167" s="15">
        <f t="shared" si="47"/>
        <v>0</v>
      </c>
      <c r="G167" s="18">
        <v>0</v>
      </c>
      <c r="H167" s="18">
        <v>0</v>
      </c>
      <c r="I167" s="18">
        <v>0</v>
      </c>
      <c r="J167" s="18">
        <v>0</v>
      </c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38"/>
      <c r="AR167" s="39"/>
      <c r="AS167" s="39"/>
      <c r="AT167" s="39"/>
      <c r="AU167" s="39"/>
      <c r="AV167" s="39"/>
      <c r="AW167" s="39"/>
      <c r="AX167" s="39"/>
      <c r="AY167" s="40"/>
      <c r="AZ167" s="41"/>
    </row>
    <row r="168" spans="1:52" s="31" customFormat="1" ht="15.6" customHeight="1" x14ac:dyDescent="0.2">
      <c r="A168" s="92" t="s">
        <v>28</v>
      </c>
      <c r="B168" s="109" t="s">
        <v>143</v>
      </c>
      <c r="C168" s="89" t="s">
        <v>121</v>
      </c>
      <c r="D168" s="92" t="s">
        <v>83</v>
      </c>
      <c r="E168" s="68" t="s">
        <v>47</v>
      </c>
      <c r="F168" s="15">
        <f t="shared" si="47"/>
        <v>21765.840999999997</v>
      </c>
      <c r="G168" s="16">
        <f>G169+G170+G171+G172</f>
        <v>5246.29</v>
      </c>
      <c r="H168" s="16">
        <f t="shared" ref="H168:I168" si="59">H169+H170+H171+H172</f>
        <v>5971.5479999999998</v>
      </c>
      <c r="I168" s="16">
        <f t="shared" si="59"/>
        <v>5269.9380000000001</v>
      </c>
      <c r="J168" s="16">
        <f t="shared" ref="J168" si="60">J169+J170+J171+J172</f>
        <v>5278.0649999999996</v>
      </c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7"/>
      <c r="AR168" s="28"/>
      <c r="AS168" s="28"/>
      <c r="AT168" s="28"/>
      <c r="AU168" s="28"/>
      <c r="AV168" s="28"/>
      <c r="AW168" s="28"/>
      <c r="AX168" s="28"/>
      <c r="AY168" s="29"/>
      <c r="AZ168" s="30"/>
    </row>
    <row r="169" spans="1:52" s="31" customFormat="1" x14ac:dyDescent="0.2">
      <c r="A169" s="95"/>
      <c r="B169" s="97"/>
      <c r="C169" s="90"/>
      <c r="D169" s="103"/>
      <c r="E169" s="68" t="s">
        <v>56</v>
      </c>
      <c r="F169" s="15">
        <f t="shared" si="47"/>
        <v>0</v>
      </c>
      <c r="G169" s="18">
        <v>0</v>
      </c>
      <c r="H169" s="18">
        <v>0</v>
      </c>
      <c r="I169" s="18">
        <v>0</v>
      </c>
      <c r="J169" s="18">
        <v>0</v>
      </c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7"/>
      <c r="AR169" s="28"/>
      <c r="AS169" s="28"/>
      <c r="AT169" s="28"/>
      <c r="AU169" s="28"/>
      <c r="AV169" s="28"/>
      <c r="AW169" s="28"/>
      <c r="AX169" s="28"/>
      <c r="AY169" s="29"/>
      <c r="AZ169" s="30"/>
    </row>
    <row r="170" spans="1:52" s="31" customFormat="1" x14ac:dyDescent="0.2">
      <c r="A170" s="95"/>
      <c r="B170" s="97"/>
      <c r="C170" s="90"/>
      <c r="D170" s="103"/>
      <c r="E170" s="68" t="s">
        <v>57</v>
      </c>
      <c r="F170" s="15">
        <f t="shared" si="47"/>
        <v>0</v>
      </c>
      <c r="G170" s="18">
        <v>0</v>
      </c>
      <c r="H170" s="18">
        <v>0</v>
      </c>
      <c r="I170" s="18">
        <v>0</v>
      </c>
      <c r="J170" s="18">
        <v>0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7"/>
      <c r="AR170" s="28"/>
      <c r="AS170" s="28"/>
      <c r="AT170" s="28"/>
      <c r="AU170" s="28"/>
      <c r="AV170" s="28"/>
      <c r="AW170" s="28"/>
      <c r="AX170" s="28"/>
      <c r="AY170" s="29"/>
      <c r="AZ170" s="30"/>
    </row>
    <row r="171" spans="1:52" s="31" customFormat="1" x14ac:dyDescent="0.2">
      <c r="A171" s="95"/>
      <c r="B171" s="97"/>
      <c r="C171" s="90"/>
      <c r="D171" s="103"/>
      <c r="E171" s="68" t="s">
        <v>58</v>
      </c>
      <c r="F171" s="15">
        <f t="shared" ref="F171:F187" si="61">G171+H171+I171+J171</f>
        <v>21765.840999999997</v>
      </c>
      <c r="G171" s="19">
        <f>5363.47-117.18</f>
        <v>5246.29</v>
      </c>
      <c r="H171" s="19">
        <v>5971.5479999999998</v>
      </c>
      <c r="I171" s="18">
        <v>5269.9380000000001</v>
      </c>
      <c r="J171" s="18">
        <v>5278.0649999999996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7"/>
      <c r="AR171" s="28"/>
      <c r="AS171" s="28"/>
      <c r="AT171" s="28"/>
      <c r="AU171" s="28"/>
      <c r="AV171" s="28"/>
      <c r="AW171" s="28"/>
      <c r="AX171" s="28"/>
      <c r="AY171" s="29"/>
      <c r="AZ171" s="30"/>
    </row>
    <row r="172" spans="1:52" s="42" customFormat="1" ht="40.15" customHeight="1" x14ac:dyDescent="0.2">
      <c r="A172" s="96"/>
      <c r="B172" s="98"/>
      <c r="C172" s="91"/>
      <c r="D172" s="104"/>
      <c r="E172" s="68" t="s">
        <v>59</v>
      </c>
      <c r="F172" s="15">
        <f t="shared" si="61"/>
        <v>0</v>
      </c>
      <c r="G172" s="18">
        <v>0</v>
      </c>
      <c r="H172" s="18">
        <v>0</v>
      </c>
      <c r="I172" s="18">
        <v>0</v>
      </c>
      <c r="J172" s="18">
        <v>0</v>
      </c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38"/>
      <c r="AR172" s="39"/>
      <c r="AS172" s="39"/>
      <c r="AT172" s="39"/>
      <c r="AU172" s="39"/>
      <c r="AV172" s="39"/>
      <c r="AW172" s="39"/>
      <c r="AX172" s="39"/>
      <c r="AY172" s="40"/>
      <c r="AZ172" s="41"/>
    </row>
    <row r="173" spans="1:52" s="31" customFormat="1" ht="15.6" customHeight="1" x14ac:dyDescent="0.2">
      <c r="A173" s="92" t="s">
        <v>107</v>
      </c>
      <c r="B173" s="109" t="s">
        <v>115</v>
      </c>
      <c r="C173" s="89" t="s">
        <v>121</v>
      </c>
      <c r="D173" s="92" t="s">
        <v>94</v>
      </c>
      <c r="E173" s="68" t="s">
        <v>47</v>
      </c>
      <c r="F173" s="15">
        <f t="shared" si="61"/>
        <v>27315.345999999998</v>
      </c>
      <c r="G173" s="16">
        <f>G174+G175+G176+G177</f>
        <v>6566.6030000000001</v>
      </c>
      <c r="H173" s="16">
        <f>H174+H175+H176+H177</f>
        <v>6803.6450000000004</v>
      </c>
      <c r="I173" s="16">
        <f>I174+I175+I176+I177</f>
        <v>6846.1750000000002</v>
      </c>
      <c r="J173" s="16">
        <f>J174+J175+J176+J177</f>
        <v>7098.9229999999998</v>
      </c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7"/>
      <c r="AR173" s="28"/>
      <c r="AS173" s="28"/>
      <c r="AT173" s="28"/>
      <c r="AU173" s="28"/>
      <c r="AV173" s="28"/>
      <c r="AW173" s="28"/>
      <c r="AX173" s="28"/>
      <c r="AY173" s="29"/>
      <c r="AZ173" s="30"/>
    </row>
    <row r="174" spans="1:52" s="31" customFormat="1" x14ac:dyDescent="0.2">
      <c r="A174" s="95"/>
      <c r="B174" s="110"/>
      <c r="C174" s="90"/>
      <c r="D174" s="95"/>
      <c r="E174" s="68" t="s">
        <v>56</v>
      </c>
      <c r="F174" s="15">
        <f t="shared" si="61"/>
        <v>0</v>
      </c>
      <c r="G174" s="18">
        <v>0</v>
      </c>
      <c r="H174" s="18">
        <v>0</v>
      </c>
      <c r="I174" s="18">
        <v>0</v>
      </c>
      <c r="J174" s="18">
        <v>0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7"/>
      <c r="AR174" s="28"/>
      <c r="AS174" s="28"/>
      <c r="AT174" s="28"/>
      <c r="AU174" s="28"/>
      <c r="AV174" s="28"/>
      <c r="AW174" s="28"/>
      <c r="AX174" s="28"/>
      <c r="AY174" s="29"/>
      <c r="AZ174" s="30"/>
    </row>
    <row r="175" spans="1:52" s="31" customFormat="1" x14ac:dyDescent="0.2">
      <c r="A175" s="95"/>
      <c r="B175" s="110"/>
      <c r="C175" s="90"/>
      <c r="D175" s="95"/>
      <c r="E175" s="68" t="s">
        <v>57</v>
      </c>
      <c r="F175" s="15">
        <f t="shared" si="61"/>
        <v>0</v>
      </c>
      <c r="G175" s="18">
        <v>0</v>
      </c>
      <c r="H175" s="18">
        <v>0</v>
      </c>
      <c r="I175" s="18">
        <v>0</v>
      </c>
      <c r="J175" s="18">
        <v>0</v>
      </c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7"/>
      <c r="AR175" s="28"/>
      <c r="AS175" s="28"/>
      <c r="AT175" s="28"/>
      <c r="AU175" s="28"/>
      <c r="AV175" s="28"/>
      <c r="AW175" s="28"/>
      <c r="AX175" s="28"/>
      <c r="AY175" s="29"/>
      <c r="AZ175" s="30"/>
    </row>
    <row r="176" spans="1:52" s="31" customFormat="1" x14ac:dyDescent="0.2">
      <c r="A176" s="95"/>
      <c r="B176" s="110"/>
      <c r="C176" s="90"/>
      <c r="D176" s="95"/>
      <c r="E176" s="68" t="s">
        <v>58</v>
      </c>
      <c r="F176" s="15">
        <f t="shared" si="61"/>
        <v>27315.345999999998</v>
      </c>
      <c r="G176" s="19">
        <v>6566.6030000000001</v>
      </c>
      <c r="H176" s="19">
        <v>6803.6450000000004</v>
      </c>
      <c r="I176" s="18">
        <v>6846.1750000000002</v>
      </c>
      <c r="J176" s="19">
        <v>7098.9229999999998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7"/>
      <c r="AR176" s="28"/>
      <c r="AS176" s="28"/>
      <c r="AT176" s="28"/>
      <c r="AU176" s="28"/>
      <c r="AV176" s="28"/>
      <c r="AW176" s="28"/>
      <c r="AX176" s="28"/>
      <c r="AY176" s="29"/>
      <c r="AZ176" s="30"/>
    </row>
    <row r="177" spans="1:52" s="42" customFormat="1" ht="15" customHeight="1" x14ac:dyDescent="0.2">
      <c r="A177" s="96"/>
      <c r="B177" s="111"/>
      <c r="C177" s="91"/>
      <c r="D177" s="96"/>
      <c r="E177" s="68" t="s">
        <v>59</v>
      </c>
      <c r="F177" s="15">
        <f t="shared" si="61"/>
        <v>0</v>
      </c>
      <c r="G177" s="18">
        <v>0</v>
      </c>
      <c r="H177" s="18">
        <v>0</v>
      </c>
      <c r="I177" s="18">
        <v>0</v>
      </c>
      <c r="J177" s="18">
        <v>0</v>
      </c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38"/>
      <c r="AR177" s="39"/>
      <c r="AS177" s="39"/>
      <c r="AT177" s="39"/>
      <c r="AU177" s="39"/>
      <c r="AV177" s="39"/>
      <c r="AW177" s="39"/>
      <c r="AX177" s="39"/>
      <c r="AY177" s="40"/>
      <c r="AZ177" s="41"/>
    </row>
    <row r="178" spans="1:52" s="31" customFormat="1" ht="15.6" customHeight="1" x14ac:dyDescent="0.2">
      <c r="A178" s="92" t="s">
        <v>129</v>
      </c>
      <c r="B178" s="86" t="s">
        <v>132</v>
      </c>
      <c r="C178" s="89">
        <v>2023</v>
      </c>
      <c r="D178" s="92" t="s">
        <v>87</v>
      </c>
      <c r="E178" s="68" t="s">
        <v>47</v>
      </c>
      <c r="F178" s="15">
        <f t="shared" si="61"/>
        <v>715.09608000000003</v>
      </c>
      <c r="G178" s="16">
        <f t="shared" ref="G178:J178" si="62">G179+G180+G181+G182</f>
        <v>0</v>
      </c>
      <c r="H178" s="16">
        <f t="shared" si="62"/>
        <v>0</v>
      </c>
      <c r="I178" s="16">
        <f t="shared" si="62"/>
        <v>715.09608000000003</v>
      </c>
      <c r="J178" s="16">
        <f t="shared" si="62"/>
        <v>0</v>
      </c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7"/>
      <c r="AR178" s="28"/>
      <c r="AS178" s="28"/>
      <c r="AT178" s="28"/>
      <c r="AU178" s="28"/>
      <c r="AV178" s="28"/>
      <c r="AW178" s="28"/>
      <c r="AX178" s="28"/>
      <c r="AY178" s="29"/>
      <c r="AZ178" s="30"/>
    </row>
    <row r="179" spans="1:52" s="31" customFormat="1" x14ac:dyDescent="0.2">
      <c r="A179" s="95"/>
      <c r="B179" s="97"/>
      <c r="C179" s="90"/>
      <c r="D179" s="99"/>
      <c r="E179" s="68" t="s">
        <v>56</v>
      </c>
      <c r="F179" s="15">
        <f t="shared" si="61"/>
        <v>0</v>
      </c>
      <c r="G179" s="18">
        <v>0</v>
      </c>
      <c r="H179" s="18">
        <v>0</v>
      </c>
      <c r="I179" s="18"/>
      <c r="J179" s="18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7"/>
      <c r="AR179" s="28"/>
      <c r="AS179" s="28"/>
      <c r="AT179" s="28"/>
      <c r="AU179" s="28"/>
      <c r="AV179" s="28"/>
      <c r="AW179" s="28"/>
      <c r="AX179" s="28"/>
      <c r="AY179" s="29"/>
      <c r="AZ179" s="30"/>
    </row>
    <row r="180" spans="1:52" s="31" customFormat="1" ht="16.350000000000001" customHeight="1" x14ac:dyDescent="0.2">
      <c r="A180" s="95"/>
      <c r="B180" s="97"/>
      <c r="C180" s="90"/>
      <c r="D180" s="99"/>
      <c r="E180" s="68" t="s">
        <v>57</v>
      </c>
      <c r="F180" s="15">
        <f t="shared" si="61"/>
        <v>679.34127999999998</v>
      </c>
      <c r="G180" s="18">
        <v>0</v>
      </c>
      <c r="H180" s="18">
        <v>0</v>
      </c>
      <c r="I180" s="19">
        <v>679.34127999999998</v>
      </c>
      <c r="J180" s="18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7"/>
      <c r="AR180" s="28"/>
      <c r="AS180" s="28"/>
      <c r="AT180" s="28"/>
      <c r="AU180" s="28"/>
      <c r="AV180" s="28"/>
      <c r="AW180" s="28"/>
      <c r="AX180" s="28"/>
      <c r="AY180" s="29"/>
      <c r="AZ180" s="30"/>
    </row>
    <row r="181" spans="1:52" s="31" customFormat="1" x14ac:dyDescent="0.2">
      <c r="A181" s="95"/>
      <c r="B181" s="97"/>
      <c r="C181" s="90"/>
      <c r="D181" s="99"/>
      <c r="E181" s="68" t="s">
        <v>58</v>
      </c>
      <c r="F181" s="15">
        <f t="shared" si="61"/>
        <v>35.754800000000003</v>
      </c>
      <c r="G181" s="18">
        <v>0</v>
      </c>
      <c r="H181" s="18">
        <v>0</v>
      </c>
      <c r="I181" s="19">
        <v>35.754800000000003</v>
      </c>
      <c r="J181" s="18">
        <v>0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7"/>
      <c r="AR181" s="28"/>
      <c r="AS181" s="28"/>
      <c r="AT181" s="28"/>
      <c r="AU181" s="28"/>
      <c r="AV181" s="28"/>
      <c r="AW181" s="28"/>
      <c r="AX181" s="28"/>
      <c r="AY181" s="29"/>
      <c r="AZ181" s="30"/>
    </row>
    <row r="182" spans="1:52" s="42" customFormat="1" ht="12.95" customHeight="1" x14ac:dyDescent="0.2">
      <c r="A182" s="96"/>
      <c r="B182" s="98"/>
      <c r="C182" s="91"/>
      <c r="D182" s="100"/>
      <c r="E182" s="68" t="s">
        <v>59</v>
      </c>
      <c r="F182" s="15">
        <f t="shared" si="61"/>
        <v>0</v>
      </c>
      <c r="G182" s="18">
        <v>0</v>
      </c>
      <c r="H182" s="18">
        <v>0</v>
      </c>
      <c r="I182" s="18">
        <v>0</v>
      </c>
      <c r="J182" s="18">
        <v>0</v>
      </c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38"/>
      <c r="AR182" s="39"/>
      <c r="AS182" s="39"/>
      <c r="AT182" s="39"/>
      <c r="AU182" s="39"/>
      <c r="AV182" s="39"/>
      <c r="AW182" s="39"/>
      <c r="AX182" s="39"/>
      <c r="AY182" s="40"/>
      <c r="AZ182" s="41"/>
    </row>
    <row r="183" spans="1:52" s="31" customFormat="1" ht="15.6" customHeight="1" x14ac:dyDescent="0.2">
      <c r="A183" s="105"/>
      <c r="B183" s="106" t="s">
        <v>73</v>
      </c>
      <c r="C183" s="89" t="s">
        <v>121</v>
      </c>
      <c r="D183" s="101"/>
      <c r="E183" s="14" t="s">
        <v>47</v>
      </c>
      <c r="F183" s="59">
        <f t="shared" ref="F183:G183" si="63">F13+F53+F63+F93+F148+F88+F143</f>
        <v>805674.39582000009</v>
      </c>
      <c r="G183" s="59">
        <f t="shared" si="63"/>
        <v>182601.34386000002</v>
      </c>
      <c r="H183" s="59">
        <f>H13+H53+H63+H93+H148+H88+H143</f>
        <v>244191.32388000001</v>
      </c>
      <c r="I183" s="59">
        <f t="shared" ref="I183:J183" si="64">I13+I53+I63+I93+I148+I88+I143</f>
        <v>182769.71108000001</v>
      </c>
      <c r="J183" s="59">
        <f t="shared" si="64"/>
        <v>196112.01699999999</v>
      </c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44"/>
      <c r="AM183" s="44"/>
      <c r="AN183" s="44"/>
      <c r="AO183" s="44"/>
      <c r="AP183" s="44"/>
      <c r="AQ183" s="28"/>
      <c r="AR183" s="28"/>
      <c r="AS183" s="28"/>
      <c r="AT183" s="28"/>
      <c r="AU183" s="28"/>
      <c r="AV183" s="28"/>
      <c r="AW183" s="28"/>
      <c r="AX183" s="28"/>
      <c r="AY183" s="28"/>
    </row>
    <row r="184" spans="1:52" s="31" customFormat="1" ht="15" customHeight="1" x14ac:dyDescent="0.2">
      <c r="A184" s="75"/>
      <c r="B184" s="107"/>
      <c r="C184" s="90"/>
      <c r="D184" s="101"/>
      <c r="E184" s="14" t="s">
        <v>56</v>
      </c>
      <c r="F184" s="59">
        <f t="shared" si="61"/>
        <v>10612.54243</v>
      </c>
      <c r="G184" s="59">
        <f t="shared" ref="G184:J185" si="65">G14+G54+G64+G94+G149</f>
        <v>6456.1931199999999</v>
      </c>
      <c r="H184" s="59">
        <f t="shared" si="65"/>
        <v>356.34931</v>
      </c>
      <c r="I184" s="59">
        <f t="shared" si="65"/>
        <v>0</v>
      </c>
      <c r="J184" s="59">
        <f t="shared" si="65"/>
        <v>3800</v>
      </c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44"/>
      <c r="AM184" s="44"/>
      <c r="AN184" s="44"/>
      <c r="AO184" s="44"/>
      <c r="AP184" s="44"/>
      <c r="AQ184" s="28"/>
      <c r="AR184" s="28"/>
      <c r="AS184" s="28"/>
      <c r="AT184" s="28"/>
      <c r="AU184" s="28"/>
      <c r="AV184" s="28"/>
      <c r="AW184" s="28"/>
      <c r="AX184" s="28"/>
      <c r="AY184" s="28"/>
    </row>
    <row r="185" spans="1:52" s="31" customFormat="1" x14ac:dyDescent="0.2">
      <c r="A185" s="75"/>
      <c r="B185" s="107"/>
      <c r="C185" s="90"/>
      <c r="D185" s="101"/>
      <c r="E185" s="14" t="s">
        <v>57</v>
      </c>
      <c r="F185" s="59">
        <f t="shared" si="61"/>
        <v>15139.622740000001</v>
      </c>
      <c r="G185" s="59">
        <f t="shared" si="65"/>
        <v>462.43673999999999</v>
      </c>
      <c r="H185" s="59">
        <f t="shared" si="65"/>
        <v>13545.844720000001</v>
      </c>
      <c r="I185" s="59">
        <f t="shared" si="65"/>
        <v>805.34127999999998</v>
      </c>
      <c r="J185" s="59">
        <f t="shared" si="65"/>
        <v>326</v>
      </c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44"/>
      <c r="AM185" s="44"/>
      <c r="AN185" s="44"/>
      <c r="AO185" s="44"/>
      <c r="AP185" s="44"/>
      <c r="AQ185" s="28"/>
      <c r="AR185" s="28"/>
      <c r="AS185" s="28"/>
      <c r="AT185" s="28"/>
      <c r="AU185" s="28"/>
      <c r="AV185" s="28"/>
      <c r="AW185" s="28"/>
      <c r="AX185" s="28"/>
      <c r="AY185" s="28"/>
    </row>
    <row r="186" spans="1:52" s="31" customFormat="1" x14ac:dyDescent="0.2">
      <c r="A186" s="75"/>
      <c r="B186" s="107"/>
      <c r="C186" s="90"/>
      <c r="D186" s="101"/>
      <c r="E186" s="14" t="s">
        <v>58</v>
      </c>
      <c r="F186" s="59">
        <f t="shared" ref="F186:G186" si="66">F16+F56+F66+F96+F151+F91+F146</f>
        <v>779922.23065000004</v>
      </c>
      <c r="G186" s="59">
        <f t="shared" si="66"/>
        <v>175682.71400000001</v>
      </c>
      <c r="H186" s="59">
        <f>H16+H56+H66+H96+H151+H91+H146</f>
        <v>230289.12985</v>
      </c>
      <c r="I186" s="59">
        <f t="shared" ref="I186:J186" si="67">I16+I56+I66+I96+I151+I91+I146</f>
        <v>181964.36980000001</v>
      </c>
      <c r="J186" s="59">
        <f t="shared" si="67"/>
        <v>191986.01699999999</v>
      </c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44"/>
      <c r="AM186" s="44"/>
      <c r="AN186" s="44"/>
      <c r="AO186" s="44"/>
      <c r="AP186" s="44"/>
      <c r="AQ186" s="28"/>
      <c r="AR186" s="28"/>
      <c r="AS186" s="28"/>
      <c r="AT186" s="28"/>
      <c r="AU186" s="28"/>
      <c r="AV186" s="28"/>
      <c r="AW186" s="28"/>
      <c r="AX186" s="28"/>
      <c r="AY186" s="28"/>
    </row>
    <row r="187" spans="1:52" s="42" customFormat="1" ht="26.1" customHeight="1" x14ac:dyDescent="0.2">
      <c r="A187" s="76"/>
      <c r="B187" s="108"/>
      <c r="C187" s="91"/>
      <c r="D187" s="102"/>
      <c r="E187" s="14" t="s">
        <v>59</v>
      </c>
      <c r="F187" s="15">
        <f t="shared" si="61"/>
        <v>0</v>
      </c>
      <c r="G187" s="59">
        <f>G17+G57+G67+G97+G152</f>
        <v>0</v>
      </c>
      <c r="H187" s="59">
        <f>H17+H57+H67+H97+H152</f>
        <v>0</v>
      </c>
      <c r="I187" s="59">
        <f>I17+I57+I67+I97+I152</f>
        <v>0</v>
      </c>
      <c r="J187" s="59">
        <f>J17+J57+J67+J97+J152</f>
        <v>0</v>
      </c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45"/>
      <c r="AM187" s="45"/>
      <c r="AN187" s="45"/>
      <c r="AO187" s="45"/>
      <c r="AP187" s="45"/>
      <c r="AQ187" s="39"/>
      <c r="AR187" s="39"/>
      <c r="AS187" s="39"/>
      <c r="AT187" s="39"/>
      <c r="AU187" s="39"/>
      <c r="AV187" s="39"/>
      <c r="AW187" s="39"/>
      <c r="AX187" s="39"/>
      <c r="AY187" s="39"/>
    </row>
    <row r="188" spans="1:52" s="22" customFormat="1" ht="32.450000000000003" customHeight="1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52" s="22" customFormat="1" ht="32.450000000000003" customHeight="1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1:52" s="22" customFormat="1" x14ac:dyDescent="0.2">
      <c r="A190" s="20"/>
      <c r="B190" s="20"/>
      <c r="C190" s="20"/>
      <c r="D190" s="20"/>
      <c r="E190" s="20"/>
      <c r="F190" s="21"/>
      <c r="G190" s="20"/>
      <c r="H190" s="20"/>
      <c r="I190" s="20"/>
      <c r="J190" s="20"/>
    </row>
    <row r="191" spans="1:52" s="22" customFormat="1" x14ac:dyDescent="0.2">
      <c r="A191" s="20"/>
      <c r="B191" s="20"/>
      <c r="C191" s="20"/>
      <c r="D191" s="20"/>
      <c r="E191" s="20"/>
      <c r="F191" s="21"/>
      <c r="G191" s="20"/>
      <c r="H191" s="21"/>
      <c r="I191" s="21"/>
      <c r="J191" s="21"/>
    </row>
    <row r="192" spans="1:52" s="22" customFormat="1" x14ac:dyDescent="0.2">
      <c r="F192" s="26"/>
      <c r="H192" s="46"/>
      <c r="I192" s="46"/>
      <c r="J192" s="46"/>
    </row>
    <row r="193" spans="6:10" s="22" customFormat="1" x14ac:dyDescent="0.2">
      <c r="F193" s="26"/>
      <c r="H193" s="46"/>
      <c r="I193" s="46"/>
      <c r="J193" s="46"/>
    </row>
    <row r="194" spans="6:10" s="22" customFormat="1" x14ac:dyDescent="0.2">
      <c r="F194" s="26"/>
      <c r="H194" s="46"/>
      <c r="I194" s="46"/>
      <c r="J194" s="46"/>
    </row>
    <row r="195" spans="6:10" s="22" customFormat="1" x14ac:dyDescent="0.2">
      <c r="F195" s="26"/>
      <c r="H195" s="46"/>
      <c r="I195" s="46"/>
      <c r="J195" s="46"/>
    </row>
    <row r="196" spans="6:10" s="22" customFormat="1" x14ac:dyDescent="0.2">
      <c r="F196" s="26"/>
      <c r="H196" s="46"/>
      <c r="I196" s="46"/>
      <c r="J196" s="46"/>
    </row>
    <row r="197" spans="6:10" s="22" customFormat="1" x14ac:dyDescent="0.2">
      <c r="F197" s="26"/>
      <c r="H197" s="46"/>
      <c r="I197" s="46"/>
      <c r="J197" s="46"/>
    </row>
    <row r="198" spans="6:10" s="22" customFormat="1" x14ac:dyDescent="0.2">
      <c r="F198" s="26"/>
      <c r="H198" s="46"/>
      <c r="I198" s="46"/>
      <c r="J198" s="46"/>
    </row>
    <row r="199" spans="6:10" s="22" customFormat="1" x14ac:dyDescent="0.2">
      <c r="F199" s="26"/>
      <c r="H199" s="46"/>
      <c r="I199" s="46"/>
      <c r="J199" s="46"/>
    </row>
    <row r="200" spans="6:10" s="22" customFormat="1" x14ac:dyDescent="0.2">
      <c r="F200" s="26"/>
      <c r="H200" s="46"/>
      <c r="I200" s="46"/>
      <c r="J200" s="46"/>
    </row>
    <row r="201" spans="6:10" s="22" customFormat="1" x14ac:dyDescent="0.2">
      <c r="F201" s="26"/>
      <c r="H201" s="46"/>
      <c r="I201" s="46"/>
      <c r="J201" s="46"/>
    </row>
    <row r="202" spans="6:10" s="22" customFormat="1" x14ac:dyDescent="0.2">
      <c r="F202" s="26"/>
      <c r="H202" s="46"/>
      <c r="I202" s="46"/>
      <c r="J202" s="46"/>
    </row>
    <row r="203" spans="6:10" s="22" customFormat="1" x14ac:dyDescent="0.2">
      <c r="F203" s="26"/>
      <c r="H203" s="46"/>
      <c r="I203" s="46"/>
      <c r="J203" s="46"/>
    </row>
    <row r="204" spans="6:10" s="22" customFormat="1" x14ac:dyDescent="0.2">
      <c r="F204" s="26"/>
      <c r="H204" s="46"/>
      <c r="I204" s="46"/>
      <c r="J204" s="46"/>
    </row>
    <row r="205" spans="6:10" s="22" customFormat="1" x14ac:dyDescent="0.2">
      <c r="F205" s="26"/>
      <c r="H205" s="46"/>
      <c r="I205" s="46"/>
      <c r="J205" s="46"/>
    </row>
    <row r="206" spans="6:10" s="22" customFormat="1" x14ac:dyDescent="0.2">
      <c r="F206" s="26"/>
      <c r="H206" s="46"/>
      <c r="I206" s="46"/>
      <c r="J206" s="46"/>
    </row>
    <row r="207" spans="6:10" s="22" customFormat="1" x14ac:dyDescent="0.2">
      <c r="F207" s="26"/>
      <c r="H207" s="46"/>
      <c r="I207" s="46"/>
      <c r="J207" s="46"/>
    </row>
    <row r="208" spans="6:10" s="22" customFormat="1" x14ac:dyDescent="0.2">
      <c r="F208" s="26"/>
      <c r="H208" s="46"/>
      <c r="I208" s="46"/>
      <c r="J208" s="46"/>
    </row>
    <row r="209" spans="1:51" s="22" customFormat="1" x14ac:dyDescent="0.2">
      <c r="F209" s="26"/>
      <c r="H209" s="46"/>
      <c r="I209" s="46"/>
      <c r="J209" s="46"/>
    </row>
    <row r="210" spans="1:51" s="22" customFormat="1" x14ac:dyDescent="0.2">
      <c r="F210" s="26"/>
      <c r="H210" s="46"/>
      <c r="I210" s="46"/>
      <c r="J210" s="46"/>
    </row>
    <row r="211" spans="1:51" s="22" customFormat="1" x14ac:dyDescent="0.2">
      <c r="F211" s="26"/>
      <c r="H211" s="46"/>
      <c r="I211" s="46"/>
      <c r="J211" s="46"/>
    </row>
    <row r="212" spans="1:51" s="22" customFormat="1" x14ac:dyDescent="0.2">
      <c r="F212" s="26"/>
      <c r="H212" s="46"/>
      <c r="I212" s="46"/>
      <c r="J212" s="46"/>
    </row>
    <row r="213" spans="1:51" s="22" customFormat="1" x14ac:dyDescent="0.2">
      <c r="F213" s="26"/>
      <c r="H213" s="46"/>
      <c r="I213" s="46"/>
      <c r="J213" s="46"/>
    </row>
    <row r="214" spans="1:51" s="48" customFormat="1" x14ac:dyDescent="0.2">
      <c r="A214" s="47"/>
      <c r="F214" s="49"/>
      <c r="H214" s="46"/>
      <c r="I214" s="46"/>
      <c r="J214" s="46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</row>
    <row r="215" spans="1:51" s="48" customFormat="1" x14ac:dyDescent="0.2">
      <c r="A215" s="47"/>
      <c r="F215" s="49"/>
      <c r="H215" s="46"/>
      <c r="I215" s="46"/>
      <c r="J215" s="46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</row>
    <row r="216" spans="1:51" s="48" customFormat="1" x14ac:dyDescent="0.2">
      <c r="A216" s="47"/>
      <c r="F216" s="49"/>
      <c r="H216" s="46"/>
      <c r="I216" s="46"/>
      <c r="J216" s="46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</row>
    <row r="217" spans="1:51" s="48" customFormat="1" x14ac:dyDescent="0.2">
      <c r="A217" s="47"/>
      <c r="F217" s="49"/>
      <c r="H217" s="46"/>
      <c r="I217" s="46"/>
      <c r="J217" s="46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</row>
    <row r="218" spans="1:51" s="48" customFormat="1" x14ac:dyDescent="0.2">
      <c r="A218" s="47"/>
      <c r="F218" s="49"/>
      <c r="H218" s="46"/>
      <c r="I218" s="46"/>
      <c r="J218" s="46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</row>
    <row r="219" spans="1:51" s="48" customFormat="1" x14ac:dyDescent="0.2">
      <c r="A219" s="47"/>
      <c r="F219" s="49"/>
      <c r="H219" s="46"/>
      <c r="I219" s="46"/>
      <c r="J219" s="46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</row>
    <row r="220" spans="1:51" s="48" customFormat="1" x14ac:dyDescent="0.2">
      <c r="A220" s="47"/>
      <c r="F220" s="49"/>
      <c r="H220" s="46"/>
      <c r="I220" s="46"/>
      <c r="J220" s="46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</row>
  </sheetData>
  <autoFilter ref="A10:I187"/>
  <mergeCells count="153">
    <mergeCell ref="A53:A57"/>
    <mergeCell ref="C83:C87"/>
    <mergeCell ref="A163:A167"/>
    <mergeCell ref="B163:B167"/>
    <mergeCell ref="C163:C167"/>
    <mergeCell ref="A98:A102"/>
    <mergeCell ref="B98:B102"/>
    <mergeCell ref="C98:C102"/>
    <mergeCell ref="A93:A97"/>
    <mergeCell ref="B93:B97"/>
    <mergeCell ref="C93:C97"/>
    <mergeCell ref="A83:A87"/>
    <mergeCell ref="A138:A142"/>
    <mergeCell ref="B83:B87"/>
    <mergeCell ref="B53:B57"/>
    <mergeCell ref="A58:A62"/>
    <mergeCell ref="B58:B62"/>
    <mergeCell ref="C58:C62"/>
    <mergeCell ref="A78:A82"/>
    <mergeCell ref="B78:B82"/>
    <mergeCell ref="C78:C82"/>
    <mergeCell ref="A73:A77"/>
    <mergeCell ref="B73:B77"/>
    <mergeCell ref="C73:C77"/>
    <mergeCell ref="G1:J3"/>
    <mergeCell ref="A5:J7"/>
    <mergeCell ref="G8:J8"/>
    <mergeCell ref="J10:J11"/>
    <mergeCell ref="D78:D82"/>
    <mergeCell ref="D83:D87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3:C67"/>
    <mergeCell ref="A48:A52"/>
    <mergeCell ref="B48:B52"/>
    <mergeCell ref="C48:C52"/>
    <mergeCell ref="A43:A47"/>
    <mergeCell ref="B43:B47"/>
    <mergeCell ref="A68:A72"/>
    <mergeCell ref="B68:B72"/>
    <mergeCell ref="C68:C72"/>
    <mergeCell ref="A63:A67"/>
    <mergeCell ref="B63:B67"/>
    <mergeCell ref="B138:B142"/>
    <mergeCell ref="C138:C142"/>
    <mergeCell ref="C133:C137"/>
    <mergeCell ref="A133:A137"/>
    <mergeCell ref="B133:B137"/>
    <mergeCell ref="C103:C107"/>
    <mergeCell ref="A108:A112"/>
    <mergeCell ref="B108:B112"/>
    <mergeCell ref="C108:C112"/>
    <mergeCell ref="A123:A127"/>
    <mergeCell ref="B123:B127"/>
    <mergeCell ref="A128:A132"/>
    <mergeCell ref="B128:B132"/>
    <mergeCell ref="C128:C132"/>
    <mergeCell ref="A103:A107"/>
    <mergeCell ref="B103:B107"/>
    <mergeCell ref="C123:C127"/>
    <mergeCell ref="A118:A122"/>
    <mergeCell ref="C118:C122"/>
    <mergeCell ref="B118:B122"/>
    <mergeCell ref="A113:A117"/>
    <mergeCell ref="B113:B117"/>
    <mergeCell ref="A33:A37"/>
    <mergeCell ref="C33:C37"/>
    <mergeCell ref="C28:C32"/>
    <mergeCell ref="B38:B42"/>
    <mergeCell ref="C38:C42"/>
    <mergeCell ref="B33:B37"/>
    <mergeCell ref="C13:C17"/>
    <mergeCell ref="A13:A17"/>
    <mergeCell ref="B13:B17"/>
    <mergeCell ref="A28:A32"/>
    <mergeCell ref="B28:B32"/>
    <mergeCell ref="A18:A22"/>
    <mergeCell ref="B18:B22"/>
    <mergeCell ref="C18:C22"/>
    <mergeCell ref="A23:A27"/>
    <mergeCell ref="B23:B27"/>
    <mergeCell ref="C23:C27"/>
    <mergeCell ref="A38:A42"/>
    <mergeCell ref="D13:D17"/>
    <mergeCell ref="D28:D32"/>
    <mergeCell ref="D33:D37"/>
    <mergeCell ref="D38:D42"/>
    <mergeCell ref="D43:D47"/>
    <mergeCell ref="D18:D22"/>
    <mergeCell ref="D68:D72"/>
    <mergeCell ref="D23:D27"/>
    <mergeCell ref="C53:C57"/>
    <mergeCell ref="C43:C47"/>
    <mergeCell ref="D48:D52"/>
    <mergeCell ref="D53:D57"/>
    <mergeCell ref="D58:D62"/>
    <mergeCell ref="D63:D67"/>
    <mergeCell ref="D73:D77"/>
    <mergeCell ref="D138:D142"/>
    <mergeCell ref="D113:D117"/>
    <mergeCell ref="D98:D102"/>
    <mergeCell ref="D103:D107"/>
    <mergeCell ref="D108:D112"/>
    <mergeCell ref="D118:D122"/>
    <mergeCell ref="B158:B162"/>
    <mergeCell ref="C158:C162"/>
    <mergeCell ref="C88:C92"/>
    <mergeCell ref="D183:D187"/>
    <mergeCell ref="D148:D152"/>
    <mergeCell ref="D153:D157"/>
    <mergeCell ref="D168:D172"/>
    <mergeCell ref="D173:D177"/>
    <mergeCell ref="D158:D162"/>
    <mergeCell ref="A183:A187"/>
    <mergeCell ref="C183:C187"/>
    <mergeCell ref="B183:B187"/>
    <mergeCell ref="A148:A152"/>
    <mergeCell ref="B148:B152"/>
    <mergeCell ref="C148:C152"/>
    <mergeCell ref="A168:A172"/>
    <mergeCell ref="A153:A157"/>
    <mergeCell ref="B153:B157"/>
    <mergeCell ref="C153:C157"/>
    <mergeCell ref="B168:B172"/>
    <mergeCell ref="C168:C172"/>
    <mergeCell ref="A158:A162"/>
    <mergeCell ref="A173:A177"/>
    <mergeCell ref="B173:B177"/>
    <mergeCell ref="C173:C177"/>
    <mergeCell ref="D163:D167"/>
    <mergeCell ref="A88:A92"/>
    <mergeCell ref="B88:B92"/>
    <mergeCell ref="D88:D92"/>
    <mergeCell ref="A143:A147"/>
    <mergeCell ref="B143:B147"/>
    <mergeCell ref="C143:C147"/>
    <mergeCell ref="D143:D147"/>
    <mergeCell ref="A178:A182"/>
    <mergeCell ref="B178:B182"/>
    <mergeCell ref="C178:C182"/>
    <mergeCell ref="D178:D182"/>
    <mergeCell ref="D93:D97"/>
    <mergeCell ref="D123:D127"/>
    <mergeCell ref="D128:D132"/>
    <mergeCell ref="D133:D137"/>
    <mergeCell ref="C113:C117"/>
  </mergeCells>
  <pageMargins left="0.9055118110236221" right="0.9055118110236221" top="0.94488188976377963" bottom="0.94488188976377963" header="0.31496062992125984" footer="0.31496062992125984"/>
  <pageSetup paperSize="9" scale="75" fitToHeight="0" orientation="landscape" r:id="rId1"/>
  <rowBreaks count="6" manualBreakCount="6">
    <brk id="27" max="9" man="1"/>
    <brk id="57" max="9" man="1"/>
    <brk id="92" max="9" man="1"/>
    <brk id="112" max="9" man="1"/>
    <brk id="137" max="9" man="1"/>
    <brk id="16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2022-10-11T13:26:13Z</dcterms:modified>
</cp:coreProperties>
</file>